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80" tabRatio="598" activeTab="0"/>
  </bookViews>
  <sheets>
    <sheet name="profile" sheetId="1" r:id="rId1"/>
    <sheet name="data" sheetId="2" r:id="rId2"/>
  </sheets>
  <definedNames>
    <definedName name="SZlist">'data'!$A$2:$A$189</definedName>
  </definedNames>
  <calcPr fullCalcOnLoad="1"/>
</workbook>
</file>

<file path=xl/sharedStrings.xml><?xml version="1.0" encoding="utf-8"?>
<sst xmlns="http://schemas.openxmlformats.org/spreadsheetml/2006/main" count="707" uniqueCount="641">
  <si>
    <t/>
  </si>
  <si>
    <t>Highland</t>
  </si>
  <si>
    <t>Scotland</t>
  </si>
  <si>
    <t>Description</t>
  </si>
  <si>
    <t>Percentage</t>
  </si>
  <si>
    <t>Number</t>
  </si>
  <si>
    <t>All people</t>
  </si>
  <si>
    <t>      Males</t>
  </si>
  <si>
    <t>      Females</t>
  </si>
  <si>
    <t>Age</t>
  </si>
  <si>
    <t>      0 to 4 years old</t>
  </si>
  <si>
    <t>      5 to 15 years old</t>
  </si>
  <si>
    <t>      16 to 29 years old</t>
  </si>
  <si>
    <t>      30 to 44 years old</t>
  </si>
  <si>
    <t>      45 to 59 years old</t>
  </si>
  <si>
    <t>      60 to 74 years old</t>
  </si>
  <si>
    <t>      75 and over</t>
  </si>
  <si>
    <t> </t>
  </si>
  <si>
    <t>      Under 16</t>
  </si>
  <si>
    <t>      16 to 64</t>
  </si>
  <si>
    <t>      65 and over</t>
  </si>
  <si>
    <t>All people aged 16 and over</t>
  </si>
  <si>
    <t>Resident type</t>
  </si>
  <si>
    <t>      People living in a household</t>
  </si>
  <si>
    <t>      People living in a communal establishment</t>
  </si>
  <si>
    <t>Average number of persons per household</t>
  </si>
  <si>
    <t>Average number of cars or vans per household</t>
  </si>
  <si>
    <t>Household size</t>
  </si>
  <si>
    <t>Total number of households (with residents)</t>
  </si>
  <si>
    <t>      1 person</t>
  </si>
  <si>
    <t>      2 people</t>
  </si>
  <si>
    <t>      3 people</t>
  </si>
  <si>
    <t>      4 people</t>
  </si>
  <si>
    <t>      5 people</t>
  </si>
  <si>
    <t>      6 or more people</t>
  </si>
  <si>
    <t>Tenure</t>
  </si>
  <si>
    <t>       Owned</t>
  </si>
  <si>
    <t>       Rented from Council</t>
  </si>
  <si>
    <t>       Other social rented</t>
  </si>
  <si>
    <t>       Private rented</t>
  </si>
  <si>
    <t>       Living rent free</t>
  </si>
  <si>
    <t>Car or van availability</t>
  </si>
  <si>
    <t>       No car or van</t>
  </si>
  <si>
    <t>       1 car or van</t>
  </si>
  <si>
    <t>       2 cars or vans</t>
  </si>
  <si>
    <t>       3 or more cars or vans</t>
  </si>
  <si>
    <t>General health</t>
  </si>
  <si>
    <t>      Very good</t>
  </si>
  <si>
    <t>      Good</t>
  </si>
  <si>
    <t>      Fair</t>
  </si>
  <si>
    <t>      Bad</t>
  </si>
  <si>
    <t>      Very bad</t>
  </si>
  <si>
    <t>Limiting long-term health</t>
  </si>
  <si>
    <t>      Limited a lot</t>
  </si>
  <si>
    <t>      Limited a little</t>
  </si>
  <si>
    <t>      Not limited</t>
  </si>
  <si>
    <t>Provision of unpaid care</t>
  </si>
  <si>
    <t>      Not providing care</t>
  </si>
  <si>
    <t>      Providing 1 to 19 hours of care a week</t>
  </si>
  <si>
    <t>      Providing 20 to 34 hours of care a week</t>
  </si>
  <si>
    <t>      Providing 35 to 49 hours of care a week</t>
  </si>
  <si>
    <t>      Providing 50 or more hours of care a week</t>
  </si>
  <si>
    <t>Identity</t>
  </si>
  <si>
    <t>       White - Scottish</t>
  </si>
  <si>
    <t>       White - Other British</t>
  </si>
  <si>
    <t>       White - Irish</t>
  </si>
  <si>
    <t>       White - Polish</t>
  </si>
  <si>
    <t>       White - Other</t>
  </si>
  <si>
    <t>       Asian, Asian Scottish or Asian British</t>
  </si>
  <si>
    <t>       Other ethnic groups</t>
  </si>
  <si>
    <t>National identity</t>
  </si>
  <si>
    <t>       Scottish identity only</t>
  </si>
  <si>
    <t>       British identity only</t>
  </si>
  <si>
    <t>       Scottish and British identities only</t>
  </si>
  <si>
    <t>       Scottish and any other identities</t>
  </si>
  <si>
    <t>       English identity only</t>
  </si>
  <si>
    <t>       Any other combination of UK identities (UK only)</t>
  </si>
  <si>
    <t>       Other identity</t>
  </si>
  <si>
    <t>       Other identity and at least one UK identity</t>
  </si>
  <si>
    <t>Religion</t>
  </si>
  <si>
    <t>       Church of Scotland</t>
  </si>
  <si>
    <t>       Roman Catholic</t>
  </si>
  <si>
    <t>       Other Christian</t>
  </si>
  <si>
    <t>       Muslim</t>
  </si>
  <si>
    <t>       Other religions</t>
  </si>
  <si>
    <t>       No religion</t>
  </si>
  <si>
    <t>       Not stated</t>
  </si>
  <si>
    <t>Country of birth</t>
  </si>
  <si>
    <t>       England</t>
  </si>
  <si>
    <t>       Wales</t>
  </si>
  <si>
    <t>       Northern Ireland</t>
  </si>
  <si>
    <t>       Republic Of Ireland</t>
  </si>
  <si>
    <t>       Other countries</t>
  </si>
  <si>
    <t>Length of residence in UK</t>
  </si>
  <si>
    <t>All people born outside the UK</t>
  </si>
  <si>
    <t>       resident in UK for less than 2 years</t>
  </si>
  <si>
    <t>       resident in UK for 2 years or more but less than 5 years</t>
  </si>
  <si>
    <t>       resident in UK for 5 years or more but less than 10 years</t>
  </si>
  <si>
    <t>       resident in UK for 10 years or more</t>
  </si>
  <si>
    <t>Language</t>
  </si>
  <si>
    <t>All people aged 3 and over</t>
  </si>
  <si>
    <t>       Speaks English well or very well</t>
  </si>
  <si>
    <t>       Does not speak English well</t>
  </si>
  <si>
    <t>       Does not speak English at all</t>
  </si>
  <si>
    <t>       Able to speak Gaelic</t>
  </si>
  <si>
    <t>       Able to speak Scots</t>
  </si>
  <si>
    <t>       Uses a language other than English at home</t>
  </si>
  <si>
    <t>5 to 15 years old</t>
  </si>
  <si>
    <t>16 to 29 years old</t>
  </si>
  <si>
    <t>30 to 44 years old</t>
  </si>
  <si>
    <t>45 to 59 years old</t>
  </si>
  <si>
    <t>60 to 74 years old</t>
  </si>
  <si>
    <t>75 and over</t>
  </si>
  <si>
    <t>Under 16</t>
  </si>
  <si>
    <t>16 to 64</t>
  </si>
  <si>
    <t>65 and over</t>
  </si>
  <si>
    <t>Males</t>
  </si>
  <si>
    <t>Females</t>
  </si>
  <si>
    <t>Lives in a household</t>
  </si>
  <si>
    <t>Lives in a communal establishment</t>
  </si>
  <si>
    <t>One person</t>
  </si>
  <si>
    <t>Two people</t>
  </si>
  <si>
    <t>Three people</t>
  </si>
  <si>
    <t>Four people</t>
  </si>
  <si>
    <t>Five people</t>
  </si>
  <si>
    <t>Six or more people</t>
  </si>
  <si>
    <t>All occupied household spaces</t>
  </si>
  <si>
    <t>Rented: Council (Local authority)</t>
  </si>
  <si>
    <t>Rented: Other social rented</t>
  </si>
  <si>
    <t>Rented: Private landlord or letting agency</t>
  </si>
  <si>
    <t>Owned</t>
  </si>
  <si>
    <t>Number of cars or vans in household: No cars or vans</t>
  </si>
  <si>
    <t>Number of cars or vans in household: One car or van</t>
  </si>
  <si>
    <t>Number of cars or vans in household: Two cars or vans</t>
  </si>
  <si>
    <t>Very good health</t>
  </si>
  <si>
    <t>Good health</t>
  </si>
  <si>
    <t>Fair health</t>
  </si>
  <si>
    <t>Bad health</t>
  </si>
  <si>
    <t>Very bad health</t>
  </si>
  <si>
    <t>Day0to0day activities limited a lot</t>
  </si>
  <si>
    <t>Day0to0day activities limited a little</t>
  </si>
  <si>
    <t>Day0to0day activities not limited</t>
  </si>
  <si>
    <t>Provides no unpaid care</t>
  </si>
  <si>
    <t>Provides 1 to 19 hours unpaid care a week</t>
  </si>
  <si>
    <t>Provides 20 to 34 hours unpaid care a week</t>
  </si>
  <si>
    <t>Provides 35 to 49 hours unpaid care a week</t>
  </si>
  <si>
    <t>Provides 50 or more hours unpaid care a week</t>
  </si>
  <si>
    <t>Economic activity</t>
  </si>
  <si>
    <t>Hours worked</t>
  </si>
  <si>
    <t>Industry</t>
  </si>
  <si>
    <t>Occupation</t>
  </si>
  <si>
    <t>Highest Qualification</t>
  </si>
  <si>
    <t>Gender</t>
  </si>
  <si>
    <t>n/a</t>
  </si>
  <si>
    <t>Population Density</t>
  </si>
  <si>
    <t>Unemployment</t>
  </si>
  <si>
    <t>White: Scottish</t>
  </si>
  <si>
    <t>White: Other British</t>
  </si>
  <si>
    <t>White: Irish</t>
  </si>
  <si>
    <t>White: Polish</t>
  </si>
  <si>
    <t>White: Other White</t>
  </si>
  <si>
    <t>Asian, Asian Scottish or Asian British</t>
  </si>
  <si>
    <t>Scottish identity only</t>
  </si>
  <si>
    <t>British identity only</t>
  </si>
  <si>
    <t>Scottish and British identities only</t>
  </si>
  <si>
    <t>Scottish and any other identities</t>
  </si>
  <si>
    <t>English identity only</t>
  </si>
  <si>
    <t>Any other combination of UK identities (UK only)</t>
  </si>
  <si>
    <t>Other identity only (1)</t>
  </si>
  <si>
    <t>Other identity and at least one UK identity</t>
  </si>
  <si>
    <t>Church of Scotland</t>
  </si>
  <si>
    <t>Roman Catholic</t>
  </si>
  <si>
    <t>Other Christian</t>
  </si>
  <si>
    <t>Muslim</t>
  </si>
  <si>
    <t>No religion</t>
  </si>
  <si>
    <t>Religion not stated</t>
  </si>
  <si>
    <t>Europe: United Kingdom: Scotland</t>
  </si>
  <si>
    <t>Europe: United Kingdom: England</t>
  </si>
  <si>
    <t>Europe: United Kingdom: Wales</t>
  </si>
  <si>
    <t>Europe: United Kingdom: Northern Ireland</t>
  </si>
  <si>
    <t>Europe: Republic of Ireland</t>
  </si>
  <si>
    <t>Born outside the UK</t>
  </si>
  <si>
    <t>Less than two years</t>
  </si>
  <si>
    <t>Two years or more and less than five years</t>
  </si>
  <si>
    <t>five years or more and less then ten years</t>
  </si>
  <si>
    <t>Ten years or more</t>
  </si>
  <si>
    <t>Speaks English well or very well</t>
  </si>
  <si>
    <t>Does not speak English well</t>
  </si>
  <si>
    <t>Does not speak English at all</t>
  </si>
  <si>
    <t>Able to speak Gaelic</t>
  </si>
  <si>
    <t xml:space="preserve">       Other Gaelic Skills</t>
  </si>
  <si>
    <t xml:space="preserve">       No skills in Gaelic</t>
  </si>
  <si>
    <t>No skills in Gaelic</t>
  </si>
  <si>
    <t>Able to speak Scots</t>
  </si>
  <si>
    <t>Uses a language other than English at home</t>
  </si>
  <si>
    <t>Economically inactive</t>
  </si>
  <si>
    <t>Economic inactivity</t>
  </si>
  <si>
    <t>Part-time 1 to 15 hours</t>
  </si>
  <si>
    <t>Full-time 49 hours or more</t>
  </si>
  <si>
    <t>B Mining and quarrying</t>
  </si>
  <si>
    <t>C Manufacturing</t>
  </si>
  <si>
    <t>F Construction</t>
  </si>
  <si>
    <t>H Transport and storage</t>
  </si>
  <si>
    <t>I Accommodation and food service activities</t>
  </si>
  <si>
    <t>J Information and communication</t>
  </si>
  <si>
    <t>K Financial and insurance activities</t>
  </si>
  <si>
    <t>L Real estate activities</t>
  </si>
  <si>
    <t>N Administrative and support service activities</t>
  </si>
  <si>
    <t>P Education</t>
  </si>
  <si>
    <t>Q Human health and social work activities</t>
  </si>
  <si>
    <t>All people aged 16 and over: No qualifications</t>
  </si>
  <si>
    <t>All people aged 16 and over: Level 1</t>
  </si>
  <si>
    <t>All people aged 16 and over: Level 2</t>
  </si>
  <si>
    <t>All people aged 16 and over: Level 3</t>
  </si>
  <si>
    <t>All people aged 16 and over: Level 4 and above</t>
  </si>
  <si>
    <t>       Scotland</t>
  </si>
  <si>
    <t>       Other EU countries  (inc UK part not specified)</t>
  </si>
  <si>
    <t>Other EU countries  (inc UK part not specified)</t>
  </si>
  <si>
    <t>pop_profile_OA.All people</t>
  </si>
  <si>
    <t>0 to 4</t>
  </si>
  <si>
    <t>All cars or vans in the households</t>
  </si>
  <si>
    <t>3 or more cars or vans</t>
  </si>
  <si>
    <t>KS201SC.All people</t>
  </si>
  <si>
    <t>KS202SC.All people</t>
  </si>
  <si>
    <t>KS209SCb.All people</t>
  </si>
  <si>
    <t>QS203SC.All people</t>
  </si>
  <si>
    <t>Expr1001</t>
  </si>
  <si>
    <t>Economically active_Employee Part-time</t>
  </si>
  <si>
    <t>Economically active_Employee Full-time</t>
  </si>
  <si>
    <t>Economically active_Self-employed</t>
  </si>
  <si>
    <t>Expr1005</t>
  </si>
  <si>
    <t>Economically active_In employment</t>
  </si>
  <si>
    <t>QS603SC.Economically active_Unemployed</t>
  </si>
  <si>
    <t>KS601SC.All people aged 16 to 74</t>
  </si>
  <si>
    <t>Economically inactive_Retired</t>
  </si>
  <si>
    <t>Economically inactive_Student</t>
  </si>
  <si>
    <t>Economically inactive_Looking after home or family</t>
  </si>
  <si>
    <t>Economically inactive_Long-term sick or disabled</t>
  </si>
  <si>
    <t>Economically inactive_Other</t>
  </si>
  <si>
    <t>KS601SC.Economically active_Unemployed</t>
  </si>
  <si>
    <t>Unemployed people aged 16 to 74_Aged 16 to 24</t>
  </si>
  <si>
    <t>Unemployed people aged 16 to 74_Aged 5- to 74</t>
  </si>
  <si>
    <t>Unemployed people aged 16 to 74_Never worked</t>
  </si>
  <si>
    <t>QS604SCb.All people aged 16 to 74</t>
  </si>
  <si>
    <t>Part-time_16 to 30 hours</t>
  </si>
  <si>
    <t>Full-time_31 to 37 hours</t>
  </si>
  <si>
    <t>Full-time_38 to 48 hours</t>
  </si>
  <si>
    <t>KS605SC.All people aged 16 to 74 in employment</t>
  </si>
  <si>
    <t>D Electricity, gas, steam and air conditioning supply</t>
  </si>
  <si>
    <t>E Water supply, sewerage, waste management and remediation acti</t>
  </si>
  <si>
    <t>G Wholesale and retail trade, repair of motor vehicles and moto</t>
  </si>
  <si>
    <t>M Professional, scientific and technical activities</t>
  </si>
  <si>
    <t>R, S, T, U Other</t>
  </si>
  <si>
    <t>QS606SC.All people aged 16 to 74 in employment</t>
  </si>
  <si>
    <t>1 Managers, directors and senior officials</t>
  </si>
  <si>
    <t>2 Professional occupations</t>
  </si>
  <si>
    <t>3 Associate professional and technical occupations</t>
  </si>
  <si>
    <t>4 Administrative and secretarial occupations</t>
  </si>
  <si>
    <t>5 Skilled trades occupations</t>
  </si>
  <si>
    <t>6 Caring, leisure and other service occupations</t>
  </si>
  <si>
    <t>7 Sales and customer service occupations</t>
  </si>
  <si>
    <t>8 Process, plant and machine operatives</t>
  </si>
  <si>
    <t>9 Elementary occupations</t>
  </si>
  <si>
    <t>Population</t>
  </si>
  <si>
    <t>Households</t>
  </si>
  <si>
    <t>Health</t>
  </si>
  <si>
    <t>The Economy and Labour Market</t>
  </si>
  <si>
    <t>Education</t>
  </si>
  <si>
    <t>Identity and Language</t>
  </si>
  <si>
    <t>Living rent free</t>
  </si>
  <si>
    <t>A Agriculture, forestry and fishing</t>
  </si>
  <si>
    <t>O Public administration and defence, compulsory social security</t>
  </si>
  <si>
    <t xml:space="preserve">       Rented - other</t>
  </si>
  <si>
    <t xml:space="preserve">       Economically active</t>
  </si>
  <si>
    <t xml:space="preserve">       Employees - part-time</t>
  </si>
  <si>
    <t xml:space="preserve">       Employees - full-time</t>
  </si>
  <si>
    <t xml:space="preserve">       Self-employed</t>
  </si>
  <si>
    <t xml:space="preserve">       Unemployed</t>
  </si>
  <si>
    <t xml:space="preserve">       Full-time student - employed</t>
  </si>
  <si>
    <t xml:space="preserve">       Full-time student - unemployed</t>
  </si>
  <si>
    <t xml:space="preserve">       Economically inactive</t>
  </si>
  <si>
    <t xml:space="preserve">       Retired</t>
  </si>
  <si>
    <t xml:space="preserve">       Student</t>
  </si>
  <si>
    <t xml:space="preserve">       Long-term sick or disabled</t>
  </si>
  <si>
    <t xml:space="preserve">       Looking after home or family</t>
  </si>
  <si>
    <t xml:space="preserve">       Other</t>
  </si>
  <si>
    <t xml:space="preserve">       Aged 16 to 24</t>
  </si>
  <si>
    <t xml:space="preserve">       Never worked</t>
  </si>
  <si>
    <t xml:space="preserve">       Part-time 1 to 15 hours</t>
  </si>
  <si>
    <t xml:space="preserve">       Part-time 16 to 30 hours</t>
  </si>
  <si>
    <t xml:space="preserve">       Full-time 31 to 37 hours</t>
  </si>
  <si>
    <t xml:space="preserve">       Full-time 38 to 48 hours</t>
  </si>
  <si>
    <t xml:space="preserve">       Full-time 49 hours or more</t>
  </si>
  <si>
    <t xml:space="preserve">       A Agriculture forestry and fishing</t>
  </si>
  <si>
    <t xml:space="preserve">       B Mining and quarrying</t>
  </si>
  <si>
    <t xml:space="preserve">       C Manufacturing</t>
  </si>
  <si>
    <t xml:space="preserve">       D Electricity gas steam and air conditioning</t>
  </si>
  <si>
    <t xml:space="preserve">       E Water supply - sewage waste management and remediation activities</t>
  </si>
  <si>
    <t xml:space="preserve">       F Construction</t>
  </si>
  <si>
    <t xml:space="preserve">       G Wholesale and retail trade - repair of motor vehicles and motorcycles</t>
  </si>
  <si>
    <t xml:space="preserve">       H Transport and storage</t>
  </si>
  <si>
    <t xml:space="preserve">       I Accommodation and food service activities</t>
  </si>
  <si>
    <t xml:space="preserve">       J Information and communication</t>
  </si>
  <si>
    <t xml:space="preserve">       K Financial and insurance activities</t>
  </si>
  <si>
    <t xml:space="preserve">       L Real estate activities</t>
  </si>
  <si>
    <t xml:space="preserve">       M Professional scientific and technical activities</t>
  </si>
  <si>
    <t xml:space="preserve">       N Administrative and support service activities</t>
  </si>
  <si>
    <t xml:space="preserve">       O Public administration and defence - compulsory social security</t>
  </si>
  <si>
    <t xml:space="preserve">       P Education</t>
  </si>
  <si>
    <t xml:space="preserve">       Q Human health and social work activities</t>
  </si>
  <si>
    <t xml:space="preserve">       R S T U Other</t>
  </si>
  <si>
    <t xml:space="preserve">       Managers directors and senior officials</t>
  </si>
  <si>
    <t xml:space="preserve">       Professional occupations</t>
  </si>
  <si>
    <t xml:space="preserve">       Associate professional and technical occupations</t>
  </si>
  <si>
    <t xml:space="preserve">       Administrative and secretarial occupations</t>
  </si>
  <si>
    <t xml:space="preserve">       Skilled trades occupations</t>
  </si>
  <si>
    <t xml:space="preserve">       Caring leisure and other service occupations</t>
  </si>
  <si>
    <t xml:space="preserve">       Sales and customer service occupations</t>
  </si>
  <si>
    <t xml:space="preserve">       Elementary occupations</t>
  </si>
  <si>
    <t xml:space="preserve">       Process plant and machine operatives</t>
  </si>
  <si>
    <t xml:space="preserve">       Aged 50 to 74</t>
  </si>
  <si>
    <t xml:space="preserve">       Aged 25 to 49</t>
  </si>
  <si>
    <t>Level 1: 0 Grade, Standard Grade, Access 3 Cluster, Intermediate 1 or 2, GCSE, CSE, Senior Certification or equivalent; GSVQ Foundation or Intermediate, SVQ level 1 or 2, SCOTVEC Module, City and Guilds Craft or equivalent; Other school qualifications not already mentioned (including foreign qualifications).</t>
  </si>
  <si>
    <t>Level 2: SCE Higher Grade, Higher, Advanced Higher, CSYS, A Level, AS Level, Advanced Senior Certificate or equivalent; GSVQ Advanced, SVQ level 3, ONC, OND, SCOTVEC National Diploma, City and Guilds Advanced Craft or equivalent.</t>
  </si>
  <si>
    <t>Level 3: HNC, HND, SVQ level 4 or equivalent; Other post-school but pre-Higher Education qualifications not already mentioned (including foreign qualifications).</t>
  </si>
  <si>
    <t>Level 4 and above: Degree, Postgraduate qualifications, Masters, PhD, SVQ level 5 or equivalent; Professional qualifications (for example, teaching, nursing, accountancy); Other Higher Education qualifications not already mentioned (including foreign qualifications).</t>
  </si>
  <si>
    <t>Numbers for Highland and Scotland are also available from this list.</t>
  </si>
  <si>
    <t>Acharacle</t>
  </si>
  <si>
    <t>Alness</t>
  </si>
  <si>
    <t>Applecross</t>
  </si>
  <si>
    <t>Ardgour</t>
  </si>
  <si>
    <t>Ardross</t>
  </si>
  <si>
    <t>Arisaig</t>
  </si>
  <si>
    <t>Auldearn</t>
  </si>
  <si>
    <t>Aultbea</t>
  </si>
  <si>
    <t>Aviemore</t>
  </si>
  <si>
    <t>Ballachulish</t>
  </si>
  <si>
    <t>Beauly</t>
  </si>
  <si>
    <t>Brora</t>
  </si>
  <si>
    <t>Carrbridge</t>
  </si>
  <si>
    <t>Castletown</t>
  </si>
  <si>
    <t>Conon Bridge</t>
  </si>
  <si>
    <t>Contin</t>
  </si>
  <si>
    <t>Cromarty</t>
  </si>
  <si>
    <t>Croy</t>
  </si>
  <si>
    <t>Dalwhinnie</t>
  </si>
  <si>
    <t>Dingwall</t>
  </si>
  <si>
    <t>Dornoch</t>
  </si>
  <si>
    <t>Dunvegan</t>
  </si>
  <si>
    <t>Durness</t>
  </si>
  <si>
    <t>Edderton</t>
  </si>
  <si>
    <t>Fearn</t>
  </si>
  <si>
    <t>Gairloch</t>
  </si>
  <si>
    <t>Glendale</t>
  </si>
  <si>
    <t>Glenfinnan</t>
  </si>
  <si>
    <t>Golspie</t>
  </si>
  <si>
    <t>Halkirk</t>
  </si>
  <si>
    <t>Helmsdale</t>
  </si>
  <si>
    <t>Inver</t>
  </si>
  <si>
    <t>Invergordon</t>
  </si>
  <si>
    <t>Kiltarlity</t>
  </si>
  <si>
    <t>Kincraig</t>
  </si>
  <si>
    <t>Kingussie</t>
  </si>
  <si>
    <t>Kinlochbervie</t>
  </si>
  <si>
    <t>Kinlochleven</t>
  </si>
  <si>
    <t>Kyle</t>
  </si>
  <si>
    <t>Laggan</t>
  </si>
  <si>
    <t>Lairg</t>
  </si>
  <si>
    <t>Lochcarron</t>
  </si>
  <si>
    <t>Mallaig</t>
  </si>
  <si>
    <t>Maryburgh</t>
  </si>
  <si>
    <t>Melvich</t>
  </si>
  <si>
    <t>Morar</t>
  </si>
  <si>
    <t>Nethy Bridge</t>
  </si>
  <si>
    <t>Newtonmore</t>
  </si>
  <si>
    <t>Plockton</t>
  </si>
  <si>
    <t>Portree</t>
  </si>
  <si>
    <t>Raasay</t>
  </si>
  <si>
    <t>Resolis</t>
  </si>
  <si>
    <t>Rogart</t>
  </si>
  <si>
    <t>Scourie</t>
  </si>
  <si>
    <t>Shieldaig</t>
  </si>
  <si>
    <t>Sleat</t>
  </si>
  <si>
    <t>Small Isles</t>
  </si>
  <si>
    <t>Staffin</t>
  </si>
  <si>
    <t>Strathpeffer</t>
  </si>
  <si>
    <t>Struan</t>
  </si>
  <si>
    <t>Tain</t>
  </si>
  <si>
    <t>Thurso</t>
  </si>
  <si>
    <t>Tongue</t>
  </si>
  <si>
    <t>Uig</t>
  </si>
  <si>
    <t>Watten</t>
  </si>
  <si>
    <t>Wick</t>
  </si>
  <si>
    <t>HIGHLAND COUNCIL 2011 CENSUS PROFILE
for Settlement Zones</t>
  </si>
  <si>
    <t>Click on the green cell below, then click on the down arrow on the right hand side of the cell
to bring up a list of Settlement Zones. Click on the Settlement you are interested in.</t>
  </si>
  <si>
    <t>SZ</t>
  </si>
  <si>
    <t>Area sq kms</t>
  </si>
  <si>
    <t>Poolewe</t>
  </si>
  <si>
    <t>Achfary</t>
  </si>
  <si>
    <t>Achiltibuie</t>
  </si>
  <si>
    <t>Achmore</t>
  </si>
  <si>
    <t>Achnacarry</t>
  </si>
  <si>
    <t>Achnasheen</t>
  </si>
  <si>
    <t>Altnabreac</t>
  </si>
  <si>
    <t>Altnaharra</t>
  </si>
  <si>
    <t>Ardersier</t>
  </si>
  <si>
    <t>Ardgay</t>
  </si>
  <si>
    <t>Avoch</t>
  </si>
  <si>
    <t>Balblair</t>
  </si>
  <si>
    <t>Balmacara</t>
  </si>
  <si>
    <t>Balnain</t>
  </si>
  <si>
    <t>Bettyhill/Farr</t>
  </si>
  <si>
    <t>Boat Of Garten</t>
  </si>
  <si>
    <t>Bonar Bridge</t>
  </si>
  <si>
    <t>Bowermadden</t>
  </si>
  <si>
    <t>Broadford</t>
  </si>
  <si>
    <t>Bunchrew</t>
  </si>
  <si>
    <t>Camusnagaul</t>
  </si>
  <si>
    <t>Cannich</t>
  </si>
  <si>
    <t>Carbost</t>
  </si>
  <si>
    <t>Cawdor</t>
  </si>
  <si>
    <t>Croachy</t>
  </si>
  <si>
    <t>Croick</t>
  </si>
  <si>
    <t>Culbokie</t>
  </si>
  <si>
    <t>Culloden Moor</t>
  </si>
  <si>
    <t>Culrain</t>
  </si>
  <si>
    <t>Dalcross</t>
  </si>
  <si>
    <t>Daviot</t>
  </si>
  <si>
    <t>Dores</t>
  </si>
  <si>
    <t>Dornie</t>
  </si>
  <si>
    <t>Drumbeg</t>
  </si>
  <si>
    <t>Drumnadrochit</t>
  </si>
  <si>
    <t>Dunbeath</t>
  </si>
  <si>
    <t>Dundonnell</t>
  </si>
  <si>
    <t>Dundreggan</t>
  </si>
  <si>
    <t>Dunnet</t>
  </si>
  <si>
    <t>Edinbane</t>
  </si>
  <si>
    <t>Elgol</t>
  </si>
  <si>
    <t>Evanton</t>
  </si>
  <si>
    <t>Farr</t>
  </si>
  <si>
    <t>Ferness</t>
  </si>
  <si>
    <t>Flodigarry</t>
  </si>
  <si>
    <t>Fort Augustus</t>
  </si>
  <si>
    <t>Fortrose</t>
  </si>
  <si>
    <t>Foyers</t>
  </si>
  <si>
    <t>Garve</t>
  </si>
  <si>
    <t>Geary</t>
  </si>
  <si>
    <t>Glenborrodale</t>
  </si>
  <si>
    <t>Glencoe</t>
  </si>
  <si>
    <t>Glenelg</t>
  </si>
  <si>
    <t>Grantown</t>
  </si>
  <si>
    <t>Inverasdale</t>
  </si>
  <si>
    <t>Invergarry</t>
  </si>
  <si>
    <t>Inverinate</t>
  </si>
  <si>
    <t>Invermoriston</t>
  </si>
  <si>
    <t>John O'Groats</t>
  </si>
  <si>
    <t>Keiss</t>
  </si>
  <si>
    <t>Kensaleyre</t>
  </si>
  <si>
    <t>Kilchoan</t>
  </si>
  <si>
    <t>Kilcoy</t>
  </si>
  <si>
    <t>Kildary</t>
  </si>
  <si>
    <t>Killen</t>
  </si>
  <si>
    <t>Killilan</t>
  </si>
  <si>
    <t>Kilvaxter</t>
  </si>
  <si>
    <t>Kinbrace</t>
  </si>
  <si>
    <t>Kingairloch</t>
  </si>
  <si>
    <t>Kinkell</t>
  </si>
  <si>
    <t>Kinlochewe</t>
  </si>
  <si>
    <t>Kinlochlaggan</t>
  </si>
  <si>
    <t>Kirkhill</t>
  </si>
  <si>
    <t>Knoydart</t>
  </si>
  <si>
    <t>Kyleakin</t>
  </si>
  <si>
    <t>Lieurary</t>
  </si>
  <si>
    <t>Lochaline</t>
  </si>
  <si>
    <t>Lochassynt</t>
  </si>
  <si>
    <t>Lochend</t>
  </si>
  <si>
    <t>Lochinver</t>
  </si>
  <si>
    <t>Lybster</t>
  </si>
  <si>
    <t>Marybank</t>
  </si>
  <si>
    <t>Moniack</t>
  </si>
  <si>
    <t>Moy</t>
  </si>
  <si>
    <t>Muir Of Ord</t>
  </si>
  <si>
    <t>Munlochy</t>
  </si>
  <si>
    <t>Nairn</t>
  </si>
  <si>
    <t>Newmore</t>
  </si>
  <si>
    <t>Nigg</t>
  </si>
  <si>
    <t>North Ballachulish</t>
  </si>
  <si>
    <t>North Kessock</t>
  </si>
  <si>
    <t>Onich</t>
  </si>
  <si>
    <t>Portmahomack</t>
  </si>
  <si>
    <t>Portnalong</t>
  </si>
  <si>
    <t>Reay</t>
  </si>
  <si>
    <t>Rosehall</t>
  </si>
  <si>
    <t>Roy Bridge</t>
  </si>
  <si>
    <t>Scoraig</t>
  </si>
  <si>
    <t>Scotsburn</t>
  </si>
  <si>
    <t>Seaboard</t>
  </si>
  <si>
    <t>Skeabost Bridge</t>
  </si>
  <si>
    <t>Spean Bridge</t>
  </si>
  <si>
    <t>Stoer</t>
  </si>
  <si>
    <t>Strathconon</t>
  </si>
  <si>
    <t>Stratherrick</t>
  </si>
  <si>
    <t>Strontian</t>
  </si>
  <si>
    <t>Struy</t>
  </si>
  <si>
    <t>Thrumster</t>
  </si>
  <si>
    <t>Tomatin</t>
  </si>
  <si>
    <t>Tore</t>
  </si>
  <si>
    <t>Torridon</t>
  </si>
  <si>
    <t>Ullapool</t>
  </si>
  <si>
    <t>Unapool</t>
  </si>
  <si>
    <t>Vatten</t>
  </si>
  <si>
    <t>Inverness (west of A9)</t>
  </si>
  <si>
    <t>Inverness (Culloden, east of A9)</t>
  </si>
  <si>
    <t>All household spaces</t>
  </si>
  <si>
    <t>Occupied household spaces</t>
  </si>
  <si>
    <t>Unoccupied household spaces</t>
  </si>
  <si>
    <t>Unoccupied household spaces: Second residence/holiday accommodat</t>
  </si>
  <si>
    <t>Unoccupied household spaces: Vacant</t>
  </si>
  <si>
    <t>Unshared dwelling: Total</t>
  </si>
  <si>
    <t>Unshared dwelling: Whole house or bungalow: Detached</t>
  </si>
  <si>
    <t>Unshared dwelling: Whole house or bungalow: Semi-detached</t>
  </si>
  <si>
    <t xml:space="preserve">Unshared dwelling: Whole house or bungalow: Terraced (including </t>
  </si>
  <si>
    <t>Unshared dwelling: Flat maisonette or apartment</t>
  </si>
  <si>
    <t>Unshared dwelling: Caravan or other mobile or temporary structur</t>
  </si>
  <si>
    <t>One person household: Aged 65 and over</t>
  </si>
  <si>
    <t>One person household: Aged under 65</t>
  </si>
  <si>
    <t>One family only: All aged 65 and over</t>
  </si>
  <si>
    <t>One family only: Married or same-sex civil partnership couple: N</t>
  </si>
  <si>
    <t>One family only: Married or same-sex civil partnership couple: W</t>
  </si>
  <si>
    <t>One family only: Married or same-sex civil partnership couple: A</t>
  </si>
  <si>
    <t>One family only: Cohabiting couple: No children</t>
  </si>
  <si>
    <t>One family only: Cohabiting couple: With dependent children</t>
  </si>
  <si>
    <t>One family only: Cohabiting couple: All children non-dependent</t>
  </si>
  <si>
    <t>One family only: Lone parent: With dependent children</t>
  </si>
  <si>
    <t>One family only: Lone parent: All children non-dependent</t>
  </si>
  <si>
    <t>Other households: With dependent children</t>
  </si>
  <si>
    <t>Other households: All full-time students</t>
  </si>
  <si>
    <t>Other households: All aged 65 and over</t>
  </si>
  <si>
    <t>Other households: Other</t>
  </si>
  <si>
    <t>All households</t>
  </si>
  <si>
    <t>No adults in employment in household: With dependent children</t>
  </si>
  <si>
    <t>Dependent children in household: All ages</t>
  </si>
  <si>
    <t>Dependent children in household: Aged 0 to 4</t>
  </si>
  <si>
    <t>One or more persons in household with a long-term health problem</t>
  </si>
  <si>
    <t>Lone parent: Total</t>
  </si>
  <si>
    <t>Lone parent: In part-time employment</t>
  </si>
  <si>
    <t>Lone parent: In full-time employment</t>
  </si>
  <si>
    <t>Lone parent: Not in employment</t>
  </si>
  <si>
    <t>Aged 65 to 74: One person household</t>
  </si>
  <si>
    <t>Aged 75 and over: One person household</t>
  </si>
  <si>
    <t>Aged 75 and over: Two or more person household</t>
  </si>
  <si>
    <t>All households where HRP is aged 65 and over</t>
  </si>
  <si>
    <t>Shared ownership (part owned and part rented)</t>
  </si>
  <si>
    <t>Rented from council (Local Authority)</t>
  </si>
  <si>
    <t>Other social rented</t>
  </si>
  <si>
    <t>Private rented</t>
  </si>
  <si>
    <t>Work or study mainly at or from home</t>
  </si>
  <si>
    <t>Underground metro light rail or tram</t>
  </si>
  <si>
    <t>Train</t>
  </si>
  <si>
    <t>Bus minibus or coach</t>
  </si>
  <si>
    <t>Taxi or minicab</t>
  </si>
  <si>
    <t>Driving a car or van</t>
  </si>
  <si>
    <t>Passenger in a car or van</t>
  </si>
  <si>
    <t>Motorcycle scooter or moped</t>
  </si>
  <si>
    <t>Bicycle</t>
  </si>
  <si>
    <t>On foot</t>
  </si>
  <si>
    <t>Other</t>
  </si>
  <si>
    <t>colum no</t>
  </si>
  <si>
    <t>Area (square kilometers)</t>
  </si>
  <si>
    <t>Number of people per square kilometre</t>
  </si>
  <si>
    <t>Household spaces</t>
  </si>
  <si>
    <t xml:space="preserve">      Occupied household spaces</t>
  </si>
  <si>
    <t xml:space="preserve">      Unoccupied household spaces</t>
  </si>
  <si>
    <t xml:space="preserve">      Unoccupied household spaces: Second residence / holiday accommodation</t>
  </si>
  <si>
    <t xml:space="preserve">      Unoccupied household spaces: Vacant</t>
  </si>
  <si>
    <t>Accommodation Type</t>
  </si>
  <si>
    <t>All Households in unshared dwellings</t>
  </si>
  <si>
    <t xml:space="preserve">      House or bungalow: detached</t>
  </si>
  <si>
    <t xml:space="preserve">      House or bungalow: semi-detached</t>
  </si>
  <si>
    <t xml:space="preserve">      Terraced (including end-terrace)</t>
  </si>
  <si>
    <t xml:space="preserve">      Flat maisonette or apartment</t>
  </si>
  <si>
    <t>      Caravan or other mobile or temporary structure</t>
  </si>
  <si>
    <t>Household composition</t>
  </si>
  <si>
    <t xml:space="preserve">      One person household: Aged 65 and over</t>
  </si>
  <si>
    <t xml:space="preserve">      One person household: Aged under 65</t>
  </si>
  <si>
    <t xml:space="preserve">      One family only: All aged 65 and over</t>
  </si>
  <si>
    <t xml:space="preserve">      One family only: Married or same-sex civil partnership couple: No children</t>
  </si>
  <si>
    <t xml:space="preserve">      One family only: Married or same-sex civil partnership couple: With dependent children</t>
  </si>
  <si>
    <t xml:space="preserve">      One family only: Married or same-sex civil partnership couple:
      All children non-dependent</t>
  </si>
  <si>
    <t xml:space="preserve">      One family only: Cohabiting couple: No children</t>
  </si>
  <si>
    <t xml:space="preserve">      One family only: Cohabiting couple: With dependent children</t>
  </si>
  <si>
    <t xml:space="preserve">      One family only: Cohabiting couple: All children non-dependent</t>
  </si>
  <si>
    <t xml:space="preserve">      One family only: Lone parent: With dependent children</t>
  </si>
  <si>
    <t xml:space="preserve">      One family only: Lone parent: All children non-dependent</t>
  </si>
  <si>
    <t xml:space="preserve">      Other households: With dependent children</t>
  </si>
  <si>
    <t xml:space="preserve">      Other households: All full-time students</t>
  </si>
  <si>
    <t xml:space="preserve">      Other households: All aged 65 and over</t>
  </si>
  <si>
    <t xml:space="preserve">      Other households: Other</t>
  </si>
  <si>
    <t>Families with children</t>
  </si>
  <si>
    <t xml:space="preserve">      No adults in employment in household: With dependent children</t>
  </si>
  <si>
    <t xml:space="preserve">      Dependent children in household: All ages</t>
  </si>
  <si>
    <t xml:space="preserve">      Dependent children in household: Aged 0 to 4</t>
  </si>
  <si>
    <t xml:space="preserve">      One or more persons in household with a long-term health problem or disability:
      With dependent children</t>
  </si>
  <si>
    <t xml:space="preserve">      Lone parent: Total</t>
  </si>
  <si>
    <t xml:space="preserve">      Lone parent: In part-time employment</t>
  </si>
  <si>
    <t xml:space="preserve">      Lone parent: In full-time employment</t>
  </si>
  <si>
    <t xml:space="preserve">      Lone parent: Not in employment</t>
  </si>
  <si>
    <t>Retired people</t>
  </si>
  <si>
    <t xml:space="preserve">      Aged 65 to 74: One person household</t>
  </si>
  <si>
    <t xml:space="preserve">      Aged 75 and over: One person household</t>
  </si>
  <si>
    <t xml:space="preserve">      Aged 75 and over: Two or more person household</t>
  </si>
  <si>
    <t>Retired people: tenure</t>
  </si>
  <si>
    <t xml:space="preserve">      Owned</t>
  </si>
  <si>
    <t xml:space="preserve">      Shared ownership (part owned and part rented)</t>
  </si>
  <si>
    <t xml:space="preserve">      Rented from council (Local Authority)</t>
  </si>
  <si>
    <t xml:space="preserve">      Other social rented</t>
  </si>
  <si>
    <t xml:space="preserve">      Private rented</t>
  </si>
  <si>
    <t xml:space="preserve">      Living rent free</t>
  </si>
  <si>
    <t>Travel to work</t>
  </si>
  <si>
    <t>All people working or studying</t>
  </si>
  <si>
    <t xml:space="preserve">      Work or study mainly at or from home</t>
  </si>
  <si>
    <t xml:space="preserve">      Underground metro light rail or tram</t>
  </si>
  <si>
    <t xml:space="preserve">      Train</t>
  </si>
  <si>
    <t xml:space="preserve">      Bus minibus or coach</t>
  </si>
  <si>
    <t xml:space="preserve">      Taxi or minicab</t>
  </si>
  <si>
    <t xml:space="preserve">      Driving a car or van</t>
  </si>
  <si>
    <t xml:space="preserve">      Passenger in a car or van</t>
  </si>
  <si>
    <t xml:space="preserve">      Motorcycle scooter or moped</t>
  </si>
  <si>
    <t xml:space="preserve">      Bicycle</t>
  </si>
  <si>
    <t xml:space="preserve">      On foot</t>
  </si>
  <si>
    <t xml:space="preserve">      Other</t>
  </si>
  <si>
    <t>All persons 16 to 74</t>
  </si>
  <si>
    <t>All persons aged 16 to 74 who were unemployed</t>
  </si>
  <si>
    <t>All persons aged 16 to 74 in employment</t>
  </si>
  <si>
    <t>All persons 16 to 74 in employment</t>
  </si>
  <si>
    <t>All persons aged 16 and over</t>
  </si>
  <si>
    <t xml:space="preserve">       No qualifications</t>
  </si>
  <si>
    <t>Inverness</t>
  </si>
  <si>
    <t>Fort William - Total</t>
  </si>
  <si>
    <t>Fort William Town - south and east of river</t>
  </si>
  <si>
    <t>Fort William - Caol and Corpach, north and west of river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</si>
</sst>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Albany AMT, Helvetica"/>
      <family val="0"/>
    </font>
    <font>
      <b/>
      <sz val="11"/>
      <color indexed="8"/>
      <name val="Albany AMT, Helvetica"/>
      <family val="0"/>
    </font>
    <font>
      <sz val="10"/>
      <color indexed="8"/>
      <name val="Albany AMT, Helvetica"/>
      <family val="0"/>
    </font>
    <font>
      <b/>
      <sz val="10"/>
      <color indexed="8"/>
      <name val="Albany AMT, Helvetica"/>
      <family val="0"/>
    </font>
    <font>
      <b/>
      <i/>
      <sz val="14"/>
      <color indexed="8"/>
      <name val="Albany AMT, Helvetica"/>
      <family val="0"/>
    </font>
    <font>
      <b/>
      <i/>
      <sz val="18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164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165" fontId="4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1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Alignment="1">
      <alignment horizontal="center"/>
    </xf>
    <xf numFmtId="3" fontId="4" fillId="34" borderId="10" xfId="0" applyNumberFormat="1" applyFont="1" applyFill="1" applyBorder="1" applyAlignment="1" applyProtection="1">
      <alignment horizontal="center" wrapText="1"/>
      <protection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3" fontId="5" fillId="34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left" wrapText="1" indent="2"/>
      <protection/>
    </xf>
    <xf numFmtId="0" fontId="6" fillId="16" borderId="0" xfId="0" applyNumberFormat="1" applyFont="1" applyFill="1" applyBorder="1" applyAlignment="1" applyProtection="1">
      <alignment wrapText="1"/>
      <protection/>
    </xf>
    <xf numFmtId="0" fontId="3" fillId="5" borderId="10" xfId="0" applyNumberFormat="1" applyFont="1" applyFill="1" applyBorder="1" applyAlignment="1" applyProtection="1">
      <alignment horizontal="center" wrapText="1"/>
      <protection/>
    </xf>
    <xf numFmtId="0" fontId="3" fillId="5" borderId="13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1" fontId="0" fillId="0" borderId="0" xfId="0" applyNumberFormat="1" applyAlignment="1">
      <alignment/>
    </xf>
    <xf numFmtId="0" fontId="3" fillId="5" borderId="13" xfId="0" applyNumberFormat="1" applyFont="1" applyFill="1" applyBorder="1" applyAlignment="1" applyProtection="1">
      <alignment horizontal="center" wrapText="1"/>
      <protection/>
    </xf>
    <xf numFmtId="0" fontId="3" fillId="5" borderId="14" xfId="0" applyNumberFormat="1" applyFont="1" applyFill="1" applyBorder="1" applyAlignment="1" applyProtection="1">
      <alignment horizont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2.8515625" style="0" customWidth="1"/>
    <col min="2" max="5" width="26.140625" style="11" customWidth="1"/>
  </cols>
  <sheetData>
    <row r="1" spans="1:5" s="5" customFormat="1" ht="75" customHeight="1">
      <c r="A1" s="39" t="s">
        <v>393</v>
      </c>
      <c r="B1" s="40"/>
      <c r="C1" s="40"/>
      <c r="D1" s="40"/>
      <c r="E1" s="41"/>
    </row>
    <row r="2" spans="1:5" s="5" customFormat="1" ht="12.75">
      <c r="A2" s="48"/>
      <c r="B2" s="48"/>
      <c r="C2" s="48"/>
      <c r="D2" s="48"/>
      <c r="E2" s="48"/>
    </row>
    <row r="3" spans="1:5" s="5" customFormat="1" ht="72" customHeight="1">
      <c r="A3" s="42" t="s">
        <v>394</v>
      </c>
      <c r="B3" s="43"/>
      <c r="C3" s="43"/>
      <c r="D3" s="43"/>
      <c r="E3" s="44"/>
    </row>
    <row r="4" spans="1:5" s="5" customFormat="1" ht="12.75">
      <c r="A4" s="45" t="s">
        <v>326</v>
      </c>
      <c r="B4" s="46"/>
      <c r="C4" s="46"/>
      <c r="D4" s="46"/>
      <c r="E4" s="47"/>
    </row>
    <row r="5" spans="2:5" s="5" customFormat="1" ht="12.75">
      <c r="B5" s="11"/>
      <c r="C5" s="11"/>
      <c r="D5" s="11"/>
      <c r="E5" s="11"/>
    </row>
    <row r="6" spans="1:5" s="5" customFormat="1" ht="18.75">
      <c r="A6" s="27" t="s">
        <v>327</v>
      </c>
      <c r="B6" s="11"/>
      <c r="C6" s="11"/>
      <c r="D6" s="11"/>
      <c r="E6" s="11"/>
    </row>
    <row r="7" spans="2:5" s="5" customFormat="1" ht="12.75">
      <c r="B7" s="11"/>
      <c r="C7" s="11"/>
      <c r="D7" s="11"/>
      <c r="E7" s="11"/>
    </row>
    <row r="8" spans="2:5" s="5" customFormat="1" ht="12.75">
      <c r="B8" s="11"/>
      <c r="C8" s="11"/>
      <c r="D8" s="11"/>
      <c r="E8" s="11"/>
    </row>
    <row r="9" spans="1:5" ht="18.75">
      <c r="A9" s="8" t="s">
        <v>263</v>
      </c>
      <c r="B9" s="12"/>
      <c r="C9" s="12"/>
      <c r="D9" s="12"/>
      <c r="E9" s="12"/>
    </row>
    <row r="10" spans="1:5" ht="12.75">
      <c r="A10" s="1"/>
      <c r="B10" s="13"/>
      <c r="C10" s="13"/>
      <c r="D10" s="13"/>
      <c r="E10" s="13"/>
    </row>
    <row r="11" spans="1:5" s="5" customFormat="1" ht="15">
      <c r="A11" s="28" t="s">
        <v>0</v>
      </c>
      <c r="B11" s="37" t="str">
        <f>CONCATENATE($A$6," SZ")</f>
        <v>Acharacle SZ</v>
      </c>
      <c r="C11" s="38"/>
      <c r="D11" s="29" t="s">
        <v>1</v>
      </c>
      <c r="E11" s="29" t="s">
        <v>2</v>
      </c>
    </row>
    <row r="12" spans="1:5" s="5" customFormat="1" ht="15">
      <c r="A12" s="28" t="s">
        <v>3</v>
      </c>
      <c r="B12" s="28" t="s">
        <v>4</v>
      </c>
      <c r="C12" s="28" t="s">
        <v>5</v>
      </c>
      <c r="D12" s="28" t="s">
        <v>4</v>
      </c>
      <c r="E12" s="28" t="s">
        <v>4</v>
      </c>
    </row>
    <row r="13" spans="1:5" s="5" customFormat="1" ht="12.75">
      <c r="A13" s="1"/>
      <c r="B13" s="1"/>
      <c r="C13" s="1"/>
      <c r="D13" s="1"/>
      <c r="E13" s="1"/>
    </row>
    <row r="14" spans="1:5" s="5" customFormat="1" ht="15">
      <c r="A14" s="6" t="s">
        <v>154</v>
      </c>
      <c r="B14" s="6"/>
      <c r="C14" s="6"/>
      <c r="D14" s="6"/>
      <c r="E14" s="6"/>
    </row>
    <row r="15" spans="1:5" s="5" customFormat="1" ht="12.75">
      <c r="A15" s="2" t="s">
        <v>568</v>
      </c>
      <c r="B15" s="15" t="s">
        <v>153</v>
      </c>
      <c r="C15" s="16">
        <f>VLOOKUP($A$6,data!$A$2:$GZ$198,2,FALSE)</f>
        <v>152.76</v>
      </c>
      <c r="D15" s="15" t="s">
        <v>153</v>
      </c>
      <c r="E15" s="15" t="s">
        <v>153</v>
      </c>
    </row>
    <row r="16" spans="1:5" s="5" customFormat="1" ht="12.75">
      <c r="A16" s="2" t="s">
        <v>569</v>
      </c>
      <c r="B16" s="15" t="s">
        <v>153</v>
      </c>
      <c r="C16" s="17">
        <f>C19/C15</f>
        <v>4.18939402321233</v>
      </c>
      <c r="D16" s="15" t="s">
        <v>153</v>
      </c>
      <c r="E16" s="15" t="s">
        <v>153</v>
      </c>
    </row>
    <row r="17" spans="1:5" s="5" customFormat="1" ht="12.75">
      <c r="A17" s="1"/>
      <c r="B17" s="13"/>
      <c r="C17" s="13"/>
      <c r="D17" s="13"/>
      <c r="E17" s="13"/>
    </row>
    <row r="18" spans="1:5" s="5" customFormat="1" ht="15">
      <c r="A18" s="6" t="s">
        <v>9</v>
      </c>
      <c r="B18" s="14"/>
      <c r="C18" s="14"/>
      <c r="D18" s="14"/>
      <c r="E18" s="14"/>
    </row>
    <row r="19" spans="1:5" s="5" customFormat="1" ht="12.75">
      <c r="A19" s="3" t="s">
        <v>6</v>
      </c>
      <c r="B19" s="18">
        <f>C19/C$19</f>
        <v>1</v>
      </c>
      <c r="C19" s="24">
        <f>VLOOKUP($A$6,data!$A$2:$GZ$198,3,FALSE)</f>
        <v>639.9718309859155</v>
      </c>
      <c r="D19" s="18">
        <v>1</v>
      </c>
      <c r="E19" s="18">
        <v>1</v>
      </c>
    </row>
    <row r="20" spans="1:5" s="5" customFormat="1" ht="12.75">
      <c r="A20" s="2" t="s">
        <v>10</v>
      </c>
      <c r="B20" s="15">
        <f aca="true" t="shared" si="0" ref="B20:B26">C20/C$19</f>
        <v>0.05576829966107663</v>
      </c>
      <c r="C20" s="16">
        <f>VLOOKUP($A$6,data!$A$2:$GZ$198,4,FALSE)</f>
        <v>35.690140845070424</v>
      </c>
      <c r="D20" s="15">
        <v>0.0547318</v>
      </c>
      <c r="E20" s="15">
        <v>0.05529720778569</v>
      </c>
    </row>
    <row r="21" spans="1:5" s="5" customFormat="1" ht="12.75">
      <c r="A21" s="2" t="s">
        <v>11</v>
      </c>
      <c r="B21" s="15">
        <f t="shared" si="0"/>
        <v>0.12810863154188123</v>
      </c>
      <c r="C21" s="16">
        <f>VLOOKUP($A$6,data!$A$2:$GZ$198,5,FALSE)</f>
        <v>81.98591549295774</v>
      </c>
      <c r="D21" s="15">
        <v>0.1236064</v>
      </c>
      <c r="E21" s="15">
        <v>0.11774552380621</v>
      </c>
    </row>
    <row r="22" spans="1:5" s="5" customFormat="1" ht="12.75">
      <c r="A22" s="2" t="s">
        <v>12</v>
      </c>
      <c r="B22" s="15">
        <f t="shared" si="0"/>
        <v>0.09987235353668736</v>
      </c>
      <c r="C22" s="16">
        <f>VLOOKUP($A$6,data!$A$2:$GZ$198,6,FALSE)</f>
        <v>63.91549295774648</v>
      </c>
      <c r="D22" s="15">
        <v>0.1499362</v>
      </c>
      <c r="E22" s="15">
        <v>0.18471115418411</v>
      </c>
    </row>
    <row r="23" spans="1:5" s="5" customFormat="1" ht="12.75">
      <c r="A23" s="2" t="s">
        <v>13</v>
      </c>
      <c r="B23" s="15">
        <f t="shared" si="0"/>
        <v>0.16946168405299528</v>
      </c>
      <c r="C23" s="16">
        <f>VLOOKUP($A$6,data!$A$2:$GZ$198,7,FALSE)</f>
        <v>108.45070422535211</v>
      </c>
      <c r="D23" s="15">
        <v>0.1866395</v>
      </c>
      <c r="E23" s="15">
        <v>0.1995030406562</v>
      </c>
    </row>
    <row r="24" spans="1:5" s="5" customFormat="1" ht="12.75">
      <c r="A24" s="2" t="s">
        <v>14</v>
      </c>
      <c r="B24" s="15">
        <f t="shared" si="0"/>
        <v>0.25621726308376247</v>
      </c>
      <c r="C24" s="16">
        <f>VLOOKUP($A$6,data!$A$2:$GZ$198,8,FALSE)</f>
        <v>163.9718309859155</v>
      </c>
      <c r="D24" s="15">
        <v>0.2265952</v>
      </c>
      <c r="E24" s="15">
        <v>0.21105985701182</v>
      </c>
    </row>
    <row r="25" spans="1:5" s="5" customFormat="1" ht="12.75">
      <c r="A25" s="2" t="s">
        <v>15</v>
      </c>
      <c r="B25" s="15">
        <f t="shared" si="0"/>
        <v>0.22652845635811433</v>
      </c>
      <c r="C25" s="16">
        <f>VLOOKUP($A$6,data!$A$2:$GZ$198,9,FALSE)</f>
        <v>144.9718309859155</v>
      </c>
      <c r="D25" s="15">
        <v>0.1758784</v>
      </c>
      <c r="E25" s="15">
        <v>0.15453290335032</v>
      </c>
    </row>
    <row r="26" spans="1:5" s="5" customFormat="1" ht="12.75">
      <c r="A26" s="2" t="s">
        <v>16</v>
      </c>
      <c r="B26" s="15">
        <f t="shared" si="0"/>
        <v>0.06404331176548263</v>
      </c>
      <c r="C26" s="16">
        <f>VLOOKUP($A$6,data!$A$2:$GZ$198,10,FALSE)</f>
        <v>40.985915492957744</v>
      </c>
      <c r="D26" s="15">
        <v>0.0826125</v>
      </c>
      <c r="E26" s="15">
        <v>0.07715031320562</v>
      </c>
    </row>
    <row r="27" spans="1:5" s="5" customFormat="1" ht="15">
      <c r="A27" s="7" t="s">
        <v>17</v>
      </c>
      <c r="B27" s="19"/>
      <c r="C27" s="20"/>
      <c r="D27" s="20"/>
      <c r="E27" s="20"/>
    </row>
    <row r="28" spans="1:5" s="5" customFormat="1" ht="12.75">
      <c r="A28" s="2" t="s">
        <v>18</v>
      </c>
      <c r="B28" s="15">
        <f>C28/C$19</f>
        <v>0.18387693120295787</v>
      </c>
      <c r="C28" s="16">
        <f>VLOOKUP($A$6,data!$A$2:$GZ$198,11,FALSE)</f>
        <v>117.67605633802818</v>
      </c>
      <c r="D28" s="15">
        <v>0.1783382</v>
      </c>
      <c r="E28" s="15">
        <v>0.17304273159191</v>
      </c>
    </row>
    <row r="29" spans="1:5" s="5" customFormat="1" ht="12.75">
      <c r="A29" s="2" t="s">
        <v>19</v>
      </c>
      <c r="B29" s="15">
        <f>C29/C$19</f>
        <v>0.616642457854659</v>
      </c>
      <c r="C29" s="16">
        <f>VLOOKUP($A$6,data!$A$2:$GZ$198,12,FALSE)</f>
        <v>394.6338028169014</v>
      </c>
      <c r="D29" s="15">
        <v>0.6362501</v>
      </c>
      <c r="E29" s="15">
        <v>0.65882388932438</v>
      </c>
    </row>
    <row r="30" spans="1:5" s="5" customFormat="1" ht="12.75">
      <c r="A30" s="2" t="s">
        <v>20</v>
      </c>
      <c r="B30" s="15">
        <f>C30/C$19</f>
        <v>0.19948061094238304</v>
      </c>
      <c r="C30" s="16">
        <f>VLOOKUP($A$6,data!$A$2:$GZ$198,13,FALSE)</f>
        <v>127.66197183098592</v>
      </c>
      <c r="D30" s="15">
        <v>0.1854117</v>
      </c>
      <c r="E30" s="15">
        <v>0.1681333790837</v>
      </c>
    </row>
    <row r="31" spans="1:5" s="5" customFormat="1" ht="12.75">
      <c r="A31" s="1"/>
      <c r="B31" s="13"/>
      <c r="C31" s="13"/>
      <c r="D31" s="13"/>
      <c r="E31" s="13"/>
    </row>
    <row r="32" spans="1:5" s="5" customFormat="1" ht="15">
      <c r="A32" s="6" t="s">
        <v>152</v>
      </c>
      <c r="B32" s="14"/>
      <c r="C32" s="14"/>
      <c r="D32" s="14"/>
      <c r="E32" s="14"/>
    </row>
    <row r="33" spans="1:5" s="5" customFormat="1" ht="12.75">
      <c r="A33" s="2" t="s">
        <v>7</v>
      </c>
      <c r="B33" s="15">
        <f>C33/C$19</f>
        <v>0.47156564989656236</v>
      </c>
      <c r="C33" s="16">
        <f>VLOOKUP($A$6,data!$A$2:$GZ$198,14,FALSE)</f>
        <v>301.7887323943662</v>
      </c>
      <c r="D33" s="15">
        <v>0.488821</v>
      </c>
      <c r="E33" s="15">
        <v>0.48484392972546</v>
      </c>
    </row>
    <row r="34" spans="1:5" s="5" customFormat="1" ht="12.75">
      <c r="A34" s="2" t="s">
        <v>8</v>
      </c>
      <c r="B34" s="15">
        <f>C34/C$19</f>
        <v>0.5284343501034376</v>
      </c>
      <c r="C34" s="16">
        <f>VLOOKUP($A$6,data!$A$2:$GZ$198,15,FALSE)</f>
        <v>338.1830985915493</v>
      </c>
      <c r="D34" s="15">
        <v>0.511179</v>
      </c>
      <c r="E34" s="15">
        <v>0.51515607027453</v>
      </c>
    </row>
    <row r="35" spans="1:5" s="5" customFormat="1" ht="12.75">
      <c r="A35" s="1"/>
      <c r="B35" s="13"/>
      <c r="C35" s="13"/>
      <c r="D35" s="13"/>
      <c r="E35" s="13"/>
    </row>
    <row r="36" spans="1:5" s="5" customFormat="1" ht="15">
      <c r="A36" s="6" t="s">
        <v>22</v>
      </c>
      <c r="B36" s="14"/>
      <c r="C36" s="14"/>
      <c r="D36" s="14"/>
      <c r="E36" s="14"/>
    </row>
    <row r="37" spans="1:5" s="5" customFormat="1" ht="12.75">
      <c r="A37" s="2" t="s">
        <v>23</v>
      </c>
      <c r="B37" s="15">
        <f>C37/C$19</f>
        <v>1</v>
      </c>
      <c r="C37" s="16">
        <f>VLOOKUP($A$6,data!$A$2:$GZ$198,16,FALSE)</f>
        <v>639.9718309859155</v>
      </c>
      <c r="D37" s="15">
        <v>0.9837679</v>
      </c>
      <c r="E37" s="15">
        <v>0.98130132871851</v>
      </c>
    </row>
    <row r="38" spans="1:5" s="5" customFormat="1" ht="12.75">
      <c r="A38" s="2" t="s">
        <v>24</v>
      </c>
      <c r="B38" s="15">
        <f>C38/C$19</f>
        <v>0</v>
      </c>
      <c r="C38" s="16">
        <f>VLOOKUP($A$6,data!$A$2:$GZ$198,17,FALSE)</f>
        <v>0</v>
      </c>
      <c r="D38" s="15">
        <v>0.0162321</v>
      </c>
      <c r="E38" s="15">
        <v>0.01869867128148</v>
      </c>
    </row>
    <row r="39" s="5" customFormat="1" ht="12.75"/>
    <row r="40" spans="1:5" s="5" customFormat="1" ht="18.75">
      <c r="A40" s="8" t="s">
        <v>264</v>
      </c>
      <c r="B40" s="30"/>
      <c r="C40" s="30"/>
      <c r="D40" s="30"/>
      <c r="E40" s="30"/>
    </row>
    <row r="41" spans="1:5" s="5" customFormat="1" ht="12.75">
      <c r="A41" s="1"/>
      <c r="B41" s="1"/>
      <c r="C41" s="1"/>
      <c r="D41" s="1"/>
      <c r="E41" s="1"/>
    </row>
    <row r="42" spans="1:5" s="5" customFormat="1" ht="15">
      <c r="A42" s="28" t="s">
        <v>0</v>
      </c>
      <c r="B42" s="37" t="str">
        <f>CONCATENATE($A$6," SZ")</f>
        <v>Acharacle SZ</v>
      </c>
      <c r="C42" s="38"/>
      <c r="D42" s="29" t="s">
        <v>1</v>
      </c>
      <c r="E42" s="29" t="s">
        <v>2</v>
      </c>
    </row>
    <row r="43" spans="1:5" s="5" customFormat="1" ht="15">
      <c r="A43" s="28" t="s">
        <v>3</v>
      </c>
      <c r="B43" s="28" t="s">
        <v>4</v>
      </c>
      <c r="C43" s="28" t="s">
        <v>5</v>
      </c>
      <c r="D43" s="28" t="s">
        <v>4</v>
      </c>
      <c r="E43" s="28" t="s">
        <v>4</v>
      </c>
    </row>
    <row r="44" spans="1:5" s="5" customFormat="1" ht="12.75">
      <c r="A44" s="1"/>
      <c r="B44" s="1"/>
      <c r="C44" s="1"/>
      <c r="D44" s="1"/>
      <c r="E44" s="1"/>
    </row>
    <row r="45" spans="1:5" s="32" customFormat="1" ht="15">
      <c r="A45" s="50" t="s">
        <v>570</v>
      </c>
      <c r="B45" s="50"/>
      <c r="C45" s="50"/>
      <c r="D45" s="50"/>
      <c r="E45" s="31"/>
    </row>
    <row r="46" spans="1:5" s="32" customFormat="1" ht="12.75">
      <c r="A46" s="3" t="s">
        <v>513</v>
      </c>
      <c r="B46" s="18">
        <f>C46/C$46</f>
        <v>1</v>
      </c>
      <c r="C46" s="24">
        <f>VLOOKUP($A$6,data!$A$2:$GZ$198,150,FALSE)</f>
        <v>379.61971830985914</v>
      </c>
      <c r="D46" s="18">
        <v>1</v>
      </c>
      <c r="E46" s="18">
        <v>1</v>
      </c>
    </row>
    <row r="47" spans="1:5" s="32" customFormat="1" ht="12.75">
      <c r="A47" s="2" t="s">
        <v>571</v>
      </c>
      <c r="B47" s="15">
        <f>C47/C$46</f>
        <v>0.7406967684487813</v>
      </c>
      <c r="C47" s="16">
        <f>VLOOKUP($A$6,data!$A$2:$GZ$198,151,FALSE)</f>
        <v>281.1830985915493</v>
      </c>
      <c r="D47" s="15">
        <v>0.9161073223259152</v>
      </c>
      <c r="E47" s="15">
        <v>0.9591314214386222</v>
      </c>
    </row>
    <row r="48" spans="1:5" s="32" customFormat="1" ht="12.75">
      <c r="A48" s="2" t="s">
        <v>572</v>
      </c>
      <c r="B48" s="15">
        <f>C48/C$46</f>
        <v>0.2593032315512188</v>
      </c>
      <c r="C48" s="16">
        <f>VLOOKUP($A$6,data!$A$2:$GZ$198,152,FALSE)</f>
        <v>98.43661971830986</v>
      </c>
      <c r="D48" s="15">
        <v>0.0838926776740847</v>
      </c>
      <c r="E48" s="15">
        <v>0.04086857856137785</v>
      </c>
    </row>
    <row r="49" spans="1:5" s="32" customFormat="1" ht="12.75">
      <c r="A49" s="2" t="s">
        <v>573</v>
      </c>
      <c r="B49" s="15">
        <f>C49/C$46</f>
        <v>0.243906058694765</v>
      </c>
      <c r="C49" s="16">
        <f>VLOOKUP($A$6,data!$A$2:$GZ$198,153,FALSE)</f>
        <v>92.59154929577466</v>
      </c>
      <c r="D49" s="15">
        <v>0.05703517587939696</v>
      </c>
      <c r="E49" s="15">
        <v>0.014811545098571839</v>
      </c>
    </row>
    <row r="50" spans="1:5" s="32" customFormat="1" ht="12.75">
      <c r="A50" s="2" t="s">
        <v>574</v>
      </c>
      <c r="B50" s="15">
        <f>C50/C$46</f>
        <v>0.015397172856453827</v>
      </c>
      <c r="C50" s="16">
        <f>VLOOKUP($A$6,data!$A$2:$GZ$198,154,FALSE)</f>
        <v>5.845070422535211</v>
      </c>
      <c r="D50" s="15">
        <v>0.02685750179468772</v>
      </c>
      <c r="E50" s="15">
        <v>0.026057033462806013</v>
      </c>
    </row>
    <row r="51" spans="1:5" s="32" customFormat="1" ht="12.75">
      <c r="A51" s="33"/>
      <c r="B51" s="34"/>
      <c r="C51" s="35"/>
      <c r="D51" s="34"/>
      <c r="E51" s="31"/>
    </row>
    <row r="52" spans="1:5" s="32" customFormat="1" ht="15">
      <c r="A52" s="50" t="s">
        <v>575</v>
      </c>
      <c r="B52" s="50"/>
      <c r="C52" s="50"/>
      <c r="D52" s="50"/>
      <c r="E52" s="31"/>
    </row>
    <row r="53" spans="1:5" s="32" customFormat="1" ht="12.75">
      <c r="A53" s="3" t="s">
        <v>576</v>
      </c>
      <c r="B53" s="18">
        <f aca="true" t="shared" si="1" ref="B53:B58">C53/C$53</f>
        <v>1</v>
      </c>
      <c r="C53" s="24">
        <f>VLOOKUP($A$6,data!$A$2:$GZ$198,155,FALSE)</f>
        <v>281.1830985915493</v>
      </c>
      <c r="D53" s="18">
        <v>1</v>
      </c>
      <c r="E53" s="18">
        <v>1</v>
      </c>
    </row>
    <row r="54" spans="1:5" s="32" customFormat="1" ht="12.75">
      <c r="A54" s="2" t="s">
        <v>577</v>
      </c>
      <c r="B54" s="15">
        <f t="shared" si="1"/>
        <v>0.7721398517331196</v>
      </c>
      <c r="C54" s="16">
        <f>VLOOKUP($A$6,data!$A$2:$GZ$198,156,FALSE)</f>
        <v>217.11267605633805</v>
      </c>
      <c r="D54" s="15">
        <v>0.42272932227646104</v>
      </c>
      <c r="E54" s="15">
        <v>0.21931006040323928</v>
      </c>
    </row>
    <row r="55" spans="1:5" s="32" customFormat="1" ht="12.75">
      <c r="A55" s="2" t="s">
        <v>578</v>
      </c>
      <c r="B55" s="15">
        <f t="shared" si="1"/>
        <v>0.16304347826086957</v>
      </c>
      <c r="C55" s="16">
        <f>VLOOKUP($A$6,data!$A$2:$GZ$198,157,FALSE)</f>
        <v>45.845070422535215</v>
      </c>
      <c r="D55" s="15">
        <v>0.285626065988355</v>
      </c>
      <c r="E55" s="15">
        <v>0.2282870511715462</v>
      </c>
    </row>
    <row r="56" spans="1:5" s="32" customFormat="1" ht="12.75">
      <c r="A56" s="2" t="s">
        <v>579</v>
      </c>
      <c r="B56" s="15">
        <f t="shared" si="1"/>
        <v>0.0213384091364456</v>
      </c>
      <c r="C56" s="16">
        <f>VLOOKUP($A$6,data!$A$2:$GZ$198,158,FALSE)</f>
        <v>6</v>
      </c>
      <c r="D56" s="15">
        <v>0.15590386010311907</v>
      </c>
      <c r="E56" s="15">
        <v>0.18637376465170727</v>
      </c>
    </row>
    <row r="57" spans="1:5" s="32" customFormat="1" ht="12.75">
      <c r="A57" s="2" t="s">
        <v>580</v>
      </c>
      <c r="B57" s="15">
        <f t="shared" si="1"/>
        <v>0.022690843518332997</v>
      </c>
      <c r="C57" s="16">
        <f>VLOOKUP($A$6,data!$A$2:$GZ$198,159,FALSE)</f>
        <v>6.380281690140845</v>
      </c>
      <c r="D57" s="15">
        <v>0.13178066615695272</v>
      </c>
      <c r="E57" s="15">
        <v>0.3644372344391236</v>
      </c>
    </row>
    <row r="58" spans="1:5" s="32" customFormat="1" ht="12.75">
      <c r="A58" s="2" t="s">
        <v>581</v>
      </c>
      <c r="B58" s="15">
        <f t="shared" si="1"/>
        <v>0.020787417351232216</v>
      </c>
      <c r="C58" s="16">
        <f>VLOOKUP($A$6,data!$A$2:$GZ$198,160,FALSE)</f>
        <v>5.845070422535211</v>
      </c>
      <c r="D58" s="15">
        <v>0.0039600854751122355</v>
      </c>
      <c r="E58" s="15">
        <v>0.0015918893343836288</v>
      </c>
    </row>
    <row r="59" spans="1:5" s="5" customFormat="1" ht="12.75">
      <c r="A59" s="1"/>
      <c r="B59" s="1"/>
      <c r="C59" s="1"/>
      <c r="D59" s="1"/>
      <c r="E59" s="1"/>
    </row>
    <row r="60" spans="1:5" s="5" customFormat="1" ht="15">
      <c r="A60" s="6" t="s">
        <v>27</v>
      </c>
      <c r="B60" s="6"/>
      <c r="C60" s="6"/>
      <c r="D60" s="6"/>
      <c r="E60" s="6"/>
    </row>
    <row r="61" spans="1:5" s="5" customFormat="1" ht="12.75">
      <c r="A61" s="3" t="s">
        <v>28</v>
      </c>
      <c r="B61" s="18">
        <f>C61/C$61</f>
        <v>1</v>
      </c>
      <c r="C61" s="24">
        <f>VLOOKUP($A$6,data!$A$2:$GZ$198,18,FALSE)</f>
        <v>281.1830985915493</v>
      </c>
      <c r="D61" s="18">
        <v>1</v>
      </c>
      <c r="E61" s="18">
        <v>1</v>
      </c>
    </row>
    <row r="62" spans="1:5" s="5" customFormat="1" ht="12.75">
      <c r="A62" s="2" t="s">
        <v>25</v>
      </c>
      <c r="B62" s="15" t="s">
        <v>153</v>
      </c>
      <c r="C62" s="21">
        <f>C37/C61</f>
        <v>2.2759967942296133</v>
      </c>
      <c r="D62" s="21">
        <v>2.2368671087559133</v>
      </c>
      <c r="E62" s="21">
        <v>2.1900018417238534</v>
      </c>
    </row>
    <row r="63" spans="1:5" s="5" customFormat="1" ht="12.75">
      <c r="A63" s="2" t="s">
        <v>29</v>
      </c>
      <c r="B63" s="15">
        <f aca="true" t="shared" si="2" ref="B63:B68">C63/C$61</f>
        <v>0.28746744139451014</v>
      </c>
      <c r="C63" s="16">
        <f>VLOOKUP($A$6,data!$A$2:$GZ$198,19,FALSE)</f>
        <v>80.83098591549296</v>
      </c>
      <c r="D63" s="15">
        <v>0.3171484</v>
      </c>
      <c r="E63" s="15">
        <v>0.3469833026871</v>
      </c>
    </row>
    <row r="64" spans="1:5" s="5" customFormat="1" ht="12.75">
      <c r="A64" s="2" t="s">
        <v>30</v>
      </c>
      <c r="B64" s="15">
        <f t="shared" si="2"/>
        <v>0.4132939290723302</v>
      </c>
      <c r="C64" s="16">
        <f>VLOOKUP($A$6,data!$A$2:$GZ$198,20,FALSE)</f>
        <v>116.21126760563381</v>
      </c>
      <c r="D64" s="15">
        <v>0.3669275</v>
      </c>
      <c r="E64" s="15">
        <v>0.34038512679446</v>
      </c>
    </row>
    <row r="65" spans="1:5" s="5" customFormat="1" ht="12.75">
      <c r="A65" s="2" t="s">
        <v>31</v>
      </c>
      <c r="B65" s="15">
        <f t="shared" si="2"/>
        <v>0.13183730715287514</v>
      </c>
      <c r="C65" s="16">
        <f>VLOOKUP($A$6,data!$A$2:$GZ$198,21,FALSE)</f>
        <v>37.070422535211264</v>
      </c>
      <c r="D65" s="15">
        <v>0.1482501</v>
      </c>
      <c r="E65" s="15">
        <v>0.15066354739615</v>
      </c>
    </row>
    <row r="66" spans="1:5" s="5" customFormat="1" ht="12.75">
      <c r="A66" s="2" t="s">
        <v>32</v>
      </c>
      <c r="B66" s="15">
        <f t="shared" si="2"/>
        <v>0.10148266880384692</v>
      </c>
      <c r="C66" s="16">
        <f>VLOOKUP($A$6,data!$A$2:$GZ$198,22,FALSE)</f>
        <v>28.535211267605632</v>
      </c>
      <c r="D66" s="15">
        <v>0.1149954</v>
      </c>
      <c r="E66" s="15">
        <v>0.11477226894899</v>
      </c>
    </row>
    <row r="67" spans="1:5" s="5" customFormat="1" ht="12.75">
      <c r="A67" s="2" t="s">
        <v>33</v>
      </c>
      <c r="B67" s="15">
        <f t="shared" si="2"/>
        <v>0.04157483470246443</v>
      </c>
      <c r="C67" s="16">
        <f>VLOOKUP($A$6,data!$A$2:$GZ$198,23,FALSE)</f>
        <v>11.690140845070422</v>
      </c>
      <c r="D67" s="15">
        <v>0.039788</v>
      </c>
      <c r="E67" s="15">
        <v>0.03654873593262</v>
      </c>
    </row>
    <row r="68" spans="1:5" s="5" customFormat="1" ht="12.75">
      <c r="A68" s="2" t="s">
        <v>34</v>
      </c>
      <c r="B68" s="15">
        <f t="shared" si="2"/>
        <v>0.02434381887397315</v>
      </c>
      <c r="C68" s="16">
        <f>VLOOKUP($A$6,data!$A$2:$GZ$198,24,FALSE)</f>
        <v>6.845070422535211</v>
      </c>
      <c r="D68" s="15">
        <v>0.0128905</v>
      </c>
      <c r="E68" s="15">
        <v>0.01064701824065</v>
      </c>
    </row>
    <row r="69" spans="1:5" s="5" customFormat="1" ht="12.75">
      <c r="A69" s="1"/>
      <c r="B69" s="1"/>
      <c r="C69" s="1"/>
      <c r="D69" s="1"/>
      <c r="E69" s="1"/>
    </row>
    <row r="70" spans="1:5" s="5" customFormat="1" ht="15">
      <c r="A70" s="6" t="s">
        <v>35</v>
      </c>
      <c r="B70" s="6"/>
      <c r="C70" s="6"/>
      <c r="D70" s="6"/>
      <c r="E70" s="6"/>
    </row>
    <row r="71" spans="1:5" s="5" customFormat="1" ht="12.75">
      <c r="A71" s="2" t="s">
        <v>36</v>
      </c>
      <c r="B71" s="15">
        <f aca="true" t="shared" si="3" ref="B71:B76">C71/C$61</f>
        <v>0.6586355439791625</v>
      </c>
      <c r="C71" s="16">
        <f>VLOOKUP($A$6,data!$A$2:$GZ$198,25,FALSE)</f>
        <v>185.19718309859155</v>
      </c>
      <c r="D71" s="15">
        <v>0.6719495352185797</v>
      </c>
      <c r="E71" s="15">
        <v>0.619942792769822</v>
      </c>
    </row>
    <row r="72" spans="1:5" s="5" customFormat="1" ht="12.75">
      <c r="A72" s="2" t="s">
        <v>37</v>
      </c>
      <c r="B72" s="15">
        <f t="shared" si="3"/>
        <v>0.04157483470246443</v>
      </c>
      <c r="C72" s="16">
        <f>VLOOKUP($A$6,data!$A$2:$GZ$198,26,FALSE)</f>
        <v>11.690140845070422</v>
      </c>
      <c r="D72" s="15">
        <v>0.13177459325503718</v>
      </c>
      <c r="E72" s="15">
        <v>0.1318054751879338</v>
      </c>
    </row>
    <row r="73" spans="1:5" s="5" customFormat="1" ht="12.75">
      <c r="A73" s="2" t="s">
        <v>38</v>
      </c>
      <c r="B73" s="15">
        <f t="shared" si="3"/>
        <v>0.08835904628330996</v>
      </c>
      <c r="C73" s="16">
        <f>VLOOKUP($A$6,data!$A$2:$GZ$198,27,FALSE)</f>
        <v>24.845070422535212</v>
      </c>
      <c r="D73" s="15">
        <v>0.057448746706369805</v>
      </c>
      <c r="E73" s="15">
        <v>0.11112464424596159</v>
      </c>
    </row>
    <row r="74" spans="1:5" s="5" customFormat="1" ht="12.75">
      <c r="A74" s="2" t="s">
        <v>39</v>
      </c>
      <c r="B74" s="15">
        <f t="shared" si="3"/>
        <v>0.14906832298136646</v>
      </c>
      <c r="C74" s="16">
        <f>VLOOKUP($A$6,data!$A$2:$GZ$198,28,FALSE)</f>
        <v>41.91549295774648</v>
      </c>
      <c r="D74" s="15">
        <v>0.09872564672693968</v>
      </c>
      <c r="E74" s="15">
        <v>0.11103403311815649</v>
      </c>
    </row>
    <row r="75" spans="1:5" s="5" customFormat="1" ht="12.75">
      <c r="A75" s="2" t="s">
        <v>40</v>
      </c>
      <c r="B75" s="15">
        <f t="shared" si="3"/>
        <v>0.05524944900821478</v>
      </c>
      <c r="C75" s="16">
        <f>VLOOKUP($A$6,data!$A$2:$GZ$198,29,FALSE)</f>
        <v>15.535211267605634</v>
      </c>
      <c r="D75" s="15">
        <v>0.023312534895338473</v>
      </c>
      <c r="E75" s="15">
        <v>0.012845707793020583</v>
      </c>
    </row>
    <row r="76" spans="1:5" s="5" customFormat="1" ht="12.75">
      <c r="A76" s="2" t="s">
        <v>272</v>
      </c>
      <c r="B76" s="15">
        <f t="shared" si="3"/>
        <v>0.007112803045481867</v>
      </c>
      <c r="C76" s="16">
        <f>C61-SUM(C71:C75)</f>
        <v>2</v>
      </c>
      <c r="D76" s="15">
        <v>0.01678894319773521</v>
      </c>
      <c r="E76" s="15">
        <v>0.013247346885105512</v>
      </c>
    </row>
    <row r="77" spans="1:5" s="5" customFormat="1" ht="12.75">
      <c r="A77" s="1"/>
      <c r="B77" s="1"/>
      <c r="C77" s="1"/>
      <c r="D77" s="1"/>
      <c r="E77" s="1"/>
    </row>
    <row r="78" spans="1:5" s="5" customFormat="1" ht="15">
      <c r="A78" s="50" t="s">
        <v>582</v>
      </c>
      <c r="B78" s="50"/>
      <c r="C78" s="50"/>
      <c r="D78" s="50"/>
      <c r="E78" s="1"/>
    </row>
    <row r="79" spans="1:5" s="5" customFormat="1" ht="12.75">
      <c r="A79" s="2" t="s">
        <v>583</v>
      </c>
      <c r="B79" s="15">
        <f>C79/C$61</f>
        <v>0.138950110198357</v>
      </c>
      <c r="C79" s="16">
        <f>VLOOKUP($A$6,data!$A$2:$GZ$198,161,FALSE)</f>
        <v>39.070422535211264</v>
      </c>
      <c r="D79" s="15">
        <v>0.13470335289104818</v>
      </c>
      <c r="E79" s="15">
        <v>0.13143544462880413</v>
      </c>
    </row>
    <row r="80" spans="1:5" s="5" customFormat="1" ht="12.75">
      <c r="A80" s="2" t="s">
        <v>584</v>
      </c>
      <c r="B80" s="15">
        <f aca="true" t="shared" si="4" ref="B80:B93">C80/C$61</f>
        <v>0.14851733119615307</v>
      </c>
      <c r="C80" s="16">
        <f>VLOOKUP($A$6,data!$A$2:$GZ$198,162,FALSE)</f>
        <v>41.76056338028169</v>
      </c>
      <c r="D80" s="15">
        <v>0.1824450735128464</v>
      </c>
      <c r="E80" s="15">
        <v>0.21554785805830046</v>
      </c>
    </row>
    <row r="81" spans="1:5" s="5" customFormat="1" ht="12.75">
      <c r="A81" s="2" t="s">
        <v>585</v>
      </c>
      <c r="B81" s="15">
        <f t="shared" si="4"/>
        <v>0.09517130835503906</v>
      </c>
      <c r="C81" s="16">
        <f>VLOOKUP($A$6,data!$A$2:$GZ$198,163,FALSE)</f>
        <v>26.76056338028169</v>
      </c>
      <c r="D81" s="15">
        <v>0.08571764406264999</v>
      </c>
      <c r="E81" s="15">
        <v>0.07542723146760104</v>
      </c>
    </row>
    <row r="82" spans="1:5" s="5" customFormat="1" ht="12.75">
      <c r="A82" s="2" t="s">
        <v>586</v>
      </c>
      <c r="B82" s="15">
        <f t="shared" si="4"/>
        <v>0.19419955920657184</v>
      </c>
      <c r="C82" s="16">
        <f>VLOOKUP($A$6,data!$A$2:$GZ$198,164,FALSE)</f>
        <v>54.605633802816904</v>
      </c>
      <c r="D82" s="15">
        <v>0.15233468180348902</v>
      </c>
      <c r="E82" s="15">
        <v>0.125337526451074</v>
      </c>
    </row>
    <row r="83" spans="1:5" s="5" customFormat="1" ht="25.5">
      <c r="A83" s="2" t="s">
        <v>587</v>
      </c>
      <c r="B83" s="15">
        <f t="shared" si="4"/>
        <v>0.11460629132438388</v>
      </c>
      <c r="C83" s="16">
        <f>VLOOKUP($A$6,data!$A$2:$GZ$198,165,FALSE)</f>
        <v>32.225352112676056</v>
      </c>
      <c r="D83" s="15">
        <v>0.14193219774514892</v>
      </c>
      <c r="E83" s="15">
        <v>0.13565792318452177</v>
      </c>
    </row>
    <row r="84" spans="1:5" s="5" customFormat="1" ht="25.5">
      <c r="A84" s="2" t="s">
        <v>588</v>
      </c>
      <c r="B84" s="15">
        <f t="shared" si="4"/>
        <v>0.054698457223001394</v>
      </c>
      <c r="C84" s="16">
        <f>VLOOKUP($A$6,data!$A$2:$GZ$198,166,FALSE)</f>
        <v>15.380281690140844</v>
      </c>
      <c r="D84" s="15">
        <v>0.05645943325072729</v>
      </c>
      <c r="E84" s="15">
        <v>0.058653215198899857</v>
      </c>
    </row>
    <row r="85" spans="1:5" s="5" customFormat="1" ht="12.75">
      <c r="A85" s="2" t="s">
        <v>589</v>
      </c>
      <c r="B85" s="15">
        <f t="shared" si="4"/>
        <v>0.05635143257864155</v>
      </c>
      <c r="C85" s="16">
        <f>VLOOKUP($A$6,data!$A$2:$GZ$198,167,FALSE)</f>
        <v>15.845070422535212</v>
      </c>
      <c r="D85" s="15">
        <v>0.05114064902880765</v>
      </c>
      <c r="E85" s="15">
        <v>0.04957777321678354</v>
      </c>
    </row>
    <row r="86" spans="1:5" s="5" customFormat="1" ht="12.75">
      <c r="A86" s="2" t="s">
        <v>590</v>
      </c>
      <c r="B86" s="15">
        <f t="shared" si="4"/>
        <v>0.04978962131837307</v>
      </c>
      <c r="C86" s="16">
        <f>VLOOKUP($A$6,data!$A$2:$GZ$198,168,FALSE)</f>
        <v>14</v>
      </c>
      <c r="D86" s="15">
        <v>0.04291269553633523</v>
      </c>
      <c r="E86" s="15">
        <v>0.03693857450573737</v>
      </c>
    </row>
    <row r="87" spans="1:5" s="5" customFormat="1" ht="12.75">
      <c r="A87" s="2" t="s">
        <v>591</v>
      </c>
      <c r="B87" s="15">
        <f t="shared" si="4"/>
        <v>0.0035564015227409337</v>
      </c>
      <c r="C87" s="16">
        <f>VLOOKUP($A$6,data!$A$2:$GZ$198,169,FALSE)</f>
        <v>1</v>
      </c>
      <c r="D87" s="15">
        <v>0.005436326414669264</v>
      </c>
      <c r="E87" s="15">
        <v>0.005030814105160325</v>
      </c>
    </row>
    <row r="88" spans="1:5" s="5" customFormat="1" ht="12.75">
      <c r="A88" s="2" t="s">
        <v>592</v>
      </c>
      <c r="B88" s="15">
        <f t="shared" si="4"/>
        <v>0.06291324383891005</v>
      </c>
      <c r="C88" s="16">
        <f>VLOOKUP($A$6,data!$A$2:$GZ$198,170,FALSE)</f>
        <v>17.690140845070424</v>
      </c>
      <c r="D88" s="15">
        <v>0.06151374753896032</v>
      </c>
      <c r="E88" s="15">
        <v>0.07164685092615108</v>
      </c>
    </row>
    <row r="89" spans="1:5" s="5" customFormat="1" ht="12.75">
      <c r="A89" s="2" t="s">
        <v>593</v>
      </c>
      <c r="B89" s="15">
        <f t="shared" si="4"/>
        <v>0.03556401522740933</v>
      </c>
      <c r="C89" s="16">
        <f>VLOOKUP($A$6,data!$A$2:$GZ$198,171,FALSE)</f>
        <v>10</v>
      </c>
      <c r="D89" s="15">
        <v>0.03497859752573685</v>
      </c>
      <c r="E89" s="15">
        <v>0.03934545892850445</v>
      </c>
    </row>
    <row r="90" spans="1:5" s="5" customFormat="1" ht="12.75">
      <c r="A90" s="2" t="s">
        <v>594</v>
      </c>
      <c r="B90" s="15">
        <f t="shared" si="4"/>
        <v>0.013674614305750349</v>
      </c>
      <c r="C90" s="16">
        <f>VLOOKUP($A$6,data!$A$2:$GZ$198,172,FALSE)</f>
        <v>3.845070422535211</v>
      </c>
      <c r="D90" s="15">
        <v>0.015486183894760556</v>
      </c>
      <c r="E90" s="15">
        <v>0.015574156357719247</v>
      </c>
    </row>
    <row r="91" spans="1:5" s="5" customFormat="1" ht="12.75">
      <c r="A91" s="2" t="s">
        <v>595</v>
      </c>
      <c r="B91" s="15">
        <f t="shared" si="4"/>
        <v>0</v>
      </c>
      <c r="C91" s="16">
        <f>VLOOKUP($A$6,data!$A$2:$GZ$198,173,FALSE)</f>
        <v>0</v>
      </c>
      <c r="D91" s="15">
        <v>0.000626891694664564</v>
      </c>
      <c r="E91" s="15">
        <v>0.008820045035837755</v>
      </c>
    </row>
    <row r="92" spans="1:5" s="5" customFormat="1" ht="12.75">
      <c r="A92" s="2" t="s">
        <v>596</v>
      </c>
      <c r="B92" s="15">
        <f t="shared" si="4"/>
        <v>0.0035564015227409337</v>
      </c>
      <c r="C92" s="16">
        <f>VLOOKUP($A$6,data!$A$2:$GZ$198,174,FALSE)</f>
        <v>1</v>
      </c>
      <c r="D92" s="15">
        <v>0.003506675417029905</v>
      </c>
      <c r="E92" s="15">
        <v>0.0023592608997811426</v>
      </c>
    </row>
    <row r="93" spans="1:5" s="5" customFormat="1" ht="12.75">
      <c r="A93" s="2" t="s">
        <v>597</v>
      </c>
      <c r="B93" s="15">
        <f t="shared" si="4"/>
        <v>0.02845121218192747</v>
      </c>
      <c r="C93" s="16">
        <f>VLOOKUP($A$6,data!$A$2:$GZ$198,175,FALSE)</f>
        <v>8</v>
      </c>
      <c r="D93" s="15">
        <v>0.030805849683125844</v>
      </c>
      <c r="E93" s="15">
        <v>0.028647867035123824</v>
      </c>
    </row>
    <row r="94" spans="1:5" s="5" customFormat="1" ht="12.75">
      <c r="A94" s="33"/>
      <c r="B94" s="34"/>
      <c r="C94" s="35"/>
      <c r="D94" s="34"/>
      <c r="E94" s="1"/>
    </row>
    <row r="95" spans="1:5" s="5" customFormat="1" ht="15">
      <c r="A95" s="50" t="s">
        <v>598</v>
      </c>
      <c r="B95" s="50"/>
      <c r="C95" s="50"/>
      <c r="D95" s="50"/>
      <c r="E95" s="1"/>
    </row>
    <row r="96" spans="1:5" s="5" customFormat="1" ht="12.75">
      <c r="A96" s="3" t="s">
        <v>28</v>
      </c>
      <c r="B96" s="18">
        <f>C96/C$96</f>
        <v>1</v>
      </c>
      <c r="C96" s="24">
        <f>VLOOKUP($A$6,data!$A$2:$GZ$198,176,FALSE)</f>
        <v>281.1830985915493</v>
      </c>
      <c r="D96" s="18">
        <v>1</v>
      </c>
      <c r="E96" s="18">
        <v>1</v>
      </c>
    </row>
    <row r="97" spans="1:5" s="5" customFormat="1" ht="12.75">
      <c r="A97" s="2" t="s">
        <v>599</v>
      </c>
      <c r="B97" s="15">
        <f>C97/C$96</f>
        <v>0.024894810659186535</v>
      </c>
      <c r="C97" s="16">
        <f>VLOOKUP($A$6,data!$A$2:$GZ$198,177,FALSE)</f>
        <v>7</v>
      </c>
      <c r="D97" s="15">
        <v>0.029738174765650254</v>
      </c>
      <c r="E97" s="15">
        <v>0.03925864082465398</v>
      </c>
    </row>
    <row r="98" spans="1:5" s="5" customFormat="1" ht="12.75">
      <c r="A98" s="2" t="s">
        <v>600</v>
      </c>
      <c r="B98" s="15">
        <f aca="true" t="shared" si="5" ref="B98:B104">C98/C$96</f>
        <v>0.24098377078741737</v>
      </c>
      <c r="C98" s="16">
        <f>VLOOKUP($A$6,data!$A$2:$GZ$198,178,FALSE)</f>
        <v>67.7605633802817</v>
      </c>
      <c r="D98" s="15">
        <v>0.26184482471520504</v>
      </c>
      <c r="E98" s="15">
        <v>0.2598175049741295</v>
      </c>
    </row>
    <row r="99" spans="1:5" s="5" customFormat="1" ht="12.75">
      <c r="A99" s="2" t="s">
        <v>601</v>
      </c>
      <c r="B99" s="15">
        <f t="shared" si="5"/>
        <v>0.09547184932879182</v>
      </c>
      <c r="C99" s="16">
        <f>VLOOKUP($A$6,data!$A$2:$GZ$198,179,FALSE)</f>
        <v>26.845070422535212</v>
      </c>
      <c r="D99" s="15">
        <v>0.09901950220881371</v>
      </c>
      <c r="E99" s="15">
        <v>0.09992637319056953</v>
      </c>
    </row>
    <row r="100" spans="1:5" s="5" customFormat="1" ht="25.5">
      <c r="A100" s="2" t="s">
        <v>602</v>
      </c>
      <c r="B100" s="15">
        <f t="shared" si="5"/>
        <v>0.038569424964936885</v>
      </c>
      <c r="C100" s="16">
        <f>VLOOKUP($A$6,data!$A$2:$GZ$198,180,FALSE)</f>
        <v>10.845070422535212</v>
      </c>
      <c r="D100" s="15">
        <v>0.056410457337081624</v>
      </c>
      <c r="E100" s="15">
        <v>0.05724558186462529</v>
      </c>
    </row>
    <row r="101" spans="1:5" s="5" customFormat="1" ht="12.75">
      <c r="A101" s="2" t="s">
        <v>603</v>
      </c>
      <c r="B101" s="15">
        <f t="shared" si="5"/>
        <v>0.06291324383891005</v>
      </c>
      <c r="C101" s="16">
        <f>VLOOKUP($A$6,data!$A$2:$GZ$198,181,FALSE)</f>
        <v>17.690140845070424</v>
      </c>
      <c r="D101" s="15">
        <v>0.06132763906710678</v>
      </c>
      <c r="E101" s="15">
        <v>0.07152252402986037</v>
      </c>
    </row>
    <row r="102" spans="1:5" s="5" customFormat="1" ht="12.75">
      <c r="A102" s="2" t="s">
        <v>604</v>
      </c>
      <c r="B102" s="15">
        <f t="shared" si="5"/>
        <v>0.04157483470246443</v>
      </c>
      <c r="C102" s="16">
        <f>VLOOKUP($A$6,data!$A$2:$GZ$198,182,FALSE)</f>
        <v>11.690140845070422</v>
      </c>
      <c r="D102" s="15">
        <v>0.024321438716439252</v>
      </c>
      <c r="E102" s="15">
        <v>0.024805533769081546</v>
      </c>
    </row>
    <row r="103" spans="1:5" s="5" customFormat="1" ht="12.75">
      <c r="A103" s="2" t="s">
        <v>605</v>
      </c>
      <c r="B103" s="15">
        <f t="shared" si="5"/>
        <v>0.007112803045481867</v>
      </c>
      <c r="C103" s="16">
        <f>VLOOKUP($A$6,data!$A$2:$GZ$198,183,FALSE)</f>
        <v>2</v>
      </c>
      <c r="D103" s="15">
        <v>0.015319665788365282</v>
      </c>
      <c r="E103" s="15">
        <v>0.01672470695729097</v>
      </c>
    </row>
    <row r="104" spans="1:5" s="5" customFormat="1" ht="12.75">
      <c r="A104" s="2" t="s">
        <v>606</v>
      </c>
      <c r="B104" s="15">
        <f t="shared" si="5"/>
        <v>0.014225606090963735</v>
      </c>
      <c r="C104" s="16">
        <f>VLOOKUP($A$6,data!$A$2:$GZ$198,184,FALSE)</f>
        <v>4</v>
      </c>
      <c r="D104" s="15">
        <v>0.02168653456230226</v>
      </c>
      <c r="E104" s="15">
        <v>0.029992283303487854</v>
      </c>
    </row>
    <row r="105" spans="1:5" s="5" customFormat="1" ht="12.75">
      <c r="A105" s="31"/>
      <c r="B105" s="31"/>
      <c r="C105" s="31"/>
      <c r="D105" s="31"/>
      <c r="E105" s="1"/>
    </row>
    <row r="106" spans="1:5" s="5" customFormat="1" ht="15">
      <c r="A106" s="50" t="s">
        <v>607</v>
      </c>
      <c r="B106" s="50"/>
      <c r="C106" s="50"/>
      <c r="D106" s="50"/>
      <c r="E106" s="1"/>
    </row>
    <row r="107" spans="1:5" s="5" customFormat="1" ht="12.75">
      <c r="A107" s="2" t="s">
        <v>608</v>
      </c>
      <c r="B107" s="15">
        <f>C107/C$96</f>
        <v>0.05635143257864155</v>
      </c>
      <c r="C107" s="16">
        <f>VLOOKUP($A$6,data!$A$2:$GZ$198,185,FALSE)</f>
        <v>15.845070422535212</v>
      </c>
      <c r="D107" s="15">
        <v>0.05789932511190996</v>
      </c>
      <c r="E107" s="15">
        <v>0.054851340855040315</v>
      </c>
    </row>
    <row r="108" spans="1:5" s="5" customFormat="1" ht="12.75">
      <c r="A108" s="2" t="s">
        <v>609</v>
      </c>
      <c r="B108" s="15">
        <f>C108/C$96</f>
        <v>0.08259867761971548</v>
      </c>
      <c r="C108" s="16">
        <f>VLOOKUP($A$6,data!$A$2:$GZ$198,186,FALSE)</f>
        <v>23.225352112676056</v>
      </c>
      <c r="D108" s="15">
        <v>0.07680402777913822</v>
      </c>
      <c r="E108" s="15">
        <v>0.07658410377376382</v>
      </c>
    </row>
    <row r="109" spans="1:5" s="5" customFormat="1" ht="12.75">
      <c r="A109" s="2" t="s">
        <v>610</v>
      </c>
      <c r="B109" s="15">
        <f>C109/C$96</f>
        <v>0.06316369465037065</v>
      </c>
      <c r="C109" s="16">
        <f>VLOOKUP($A$6,data!$A$2:$GZ$198,187,FALSE)</f>
        <v>17.76056338028169</v>
      </c>
      <c r="D109" s="15">
        <v>0.09677640536384206</v>
      </c>
      <c r="E109" s="15">
        <v>0.08259604674185564</v>
      </c>
    </row>
    <row r="110" spans="1:5" s="5" customFormat="1" ht="12.75">
      <c r="A110" s="33"/>
      <c r="B110" s="34"/>
      <c r="C110" s="35"/>
      <c r="D110" s="34"/>
      <c r="E110" s="1"/>
    </row>
    <row r="111" spans="1:5" s="5" customFormat="1" ht="15">
      <c r="A111" s="50" t="s">
        <v>611</v>
      </c>
      <c r="B111" s="50"/>
      <c r="C111" s="50"/>
      <c r="D111" s="50"/>
      <c r="E111" s="1"/>
    </row>
    <row r="112" spans="1:5" s="5" customFormat="1" ht="12.75">
      <c r="A112" s="3" t="s">
        <v>551</v>
      </c>
      <c r="B112" s="18">
        <f>C112/C$112</f>
        <v>1</v>
      </c>
      <c r="C112" s="24">
        <f>VLOOKUP($A$6,data!$A$2:$GZ$198,188,FALSE)</f>
        <v>88.90140845070422</v>
      </c>
      <c r="D112" s="18">
        <v>1</v>
      </c>
      <c r="E112" s="18">
        <v>1</v>
      </c>
    </row>
    <row r="113" spans="1:5" s="5" customFormat="1" ht="12.75">
      <c r="A113" s="2" t="s">
        <v>612</v>
      </c>
      <c r="B113" s="15">
        <f aca="true" t="shared" si="6" ref="B113:B118">C113/C$112</f>
        <v>0.7932509505703422</v>
      </c>
      <c r="C113" s="16">
        <f>VLOOKUP($A$6,data!$A$2:$GZ$198,189,FALSE)</f>
        <v>70.52112676056338</v>
      </c>
      <c r="D113" s="15">
        <v>0.7482207647222995</v>
      </c>
      <c r="E113" s="15">
        <v>0.6814416738792045</v>
      </c>
    </row>
    <row r="114" spans="1:5" s="5" customFormat="1" ht="12.75">
      <c r="A114" s="2" t="s">
        <v>613</v>
      </c>
      <c r="B114" s="15">
        <f t="shared" si="6"/>
        <v>0</v>
      </c>
      <c r="C114" s="16">
        <f>VLOOKUP($A$6,data!$A$2:$GZ$198,190,FALSE)</f>
        <v>0</v>
      </c>
      <c r="D114" s="15">
        <v>0.0033840357242534186</v>
      </c>
      <c r="E114" s="15">
        <v>0.003679217031023237</v>
      </c>
    </row>
    <row r="115" spans="1:5" s="5" customFormat="1" ht="12.75">
      <c r="A115" s="2" t="s">
        <v>614</v>
      </c>
      <c r="B115" s="15">
        <f t="shared" si="6"/>
        <v>0.03374524714828897</v>
      </c>
      <c r="C115" s="16">
        <f>VLOOKUP($A$6,data!$A$2:$GZ$198,191,FALSE)</f>
        <v>3</v>
      </c>
      <c r="D115" s="15">
        <v>0.1303028188668713</v>
      </c>
      <c r="E115" s="15">
        <v>0.1487548910879359</v>
      </c>
    </row>
    <row r="116" spans="1:5" s="5" customFormat="1" ht="12.75">
      <c r="A116" s="2" t="s">
        <v>615</v>
      </c>
      <c r="B116" s="15">
        <f t="shared" si="6"/>
        <v>0.022496831432192648</v>
      </c>
      <c r="C116" s="16">
        <f>VLOOKUP($A$6,data!$A$2:$GZ$198,192,FALSE)</f>
        <v>2</v>
      </c>
      <c r="D116" s="15">
        <v>0.04367848171922969</v>
      </c>
      <c r="E116" s="15">
        <v>0.10993882232146089</v>
      </c>
    </row>
    <row r="117" spans="1:5" s="5" customFormat="1" ht="12.75">
      <c r="A117" s="2" t="s">
        <v>616</v>
      </c>
      <c r="B117" s="15">
        <f t="shared" si="6"/>
        <v>0.0865019011406844</v>
      </c>
      <c r="C117" s="16">
        <f>VLOOKUP($A$6,data!$A$2:$GZ$198,193,FALSE)</f>
        <v>7.690140845070422</v>
      </c>
      <c r="D117" s="15">
        <v>0.0445157689087357</v>
      </c>
      <c r="E117" s="15">
        <v>0.035701239678940594</v>
      </c>
    </row>
    <row r="118" spans="1:5" s="5" customFormat="1" ht="12.75">
      <c r="A118" s="2" t="s">
        <v>617</v>
      </c>
      <c r="B118" s="15">
        <f t="shared" si="6"/>
        <v>0.06400506970849176</v>
      </c>
      <c r="C118" s="16">
        <f>VLOOKUP($A$6,data!$A$2:$GZ$198,194,FALSE)</f>
        <v>5.690140845070422</v>
      </c>
      <c r="D118" s="15">
        <v>0.029898130058610094</v>
      </c>
      <c r="E118" s="15">
        <v>0.020484156001434828</v>
      </c>
    </row>
    <row r="119" spans="1:5" s="5" customFormat="1" ht="12.75">
      <c r="A119" s="1"/>
      <c r="B119" s="1"/>
      <c r="C119" s="1"/>
      <c r="D119" s="1"/>
      <c r="E119" s="1"/>
    </row>
    <row r="120" spans="1:5" s="5" customFormat="1" ht="15">
      <c r="A120" s="6" t="s">
        <v>41</v>
      </c>
      <c r="B120" s="6"/>
      <c r="C120" s="6"/>
      <c r="D120" s="6"/>
      <c r="E120" s="6"/>
    </row>
    <row r="121" spans="1:5" s="5" customFormat="1" ht="12.75">
      <c r="A121" s="2" t="s">
        <v>26</v>
      </c>
      <c r="B121" s="15" t="s">
        <v>153</v>
      </c>
      <c r="C121" s="21">
        <f>VLOOKUP($A$6,data!$A$2:$GZ$198,30,FALSE)/C61</f>
        <v>1.508465237427369</v>
      </c>
      <c r="D121" s="21">
        <v>1.2293835891508555</v>
      </c>
      <c r="E121" s="21">
        <v>1.0432400516356994</v>
      </c>
    </row>
    <row r="122" spans="1:5" s="5" customFormat="1" ht="12.75">
      <c r="A122" s="2" t="s">
        <v>42</v>
      </c>
      <c r="B122" s="15">
        <f>C122/C$61</f>
        <v>0.10559006211180125</v>
      </c>
      <c r="C122" s="16">
        <f>VLOOKUP($A$6,data!$A$2:$GZ$198,31,FALSE)</f>
        <v>29.690140845070424</v>
      </c>
      <c r="D122" s="15">
        <v>0.2063355</v>
      </c>
      <c r="E122" s="15">
        <v>0.30518839317812</v>
      </c>
    </row>
    <row r="123" spans="1:5" s="5" customFormat="1" ht="12.75">
      <c r="A123" s="2" t="s">
        <v>43</v>
      </c>
      <c r="B123" s="15">
        <f>C123/C$61</f>
        <v>0.42751953516329394</v>
      </c>
      <c r="C123" s="16">
        <f>VLOOKUP($A$6,data!$A$2:$GZ$198,32,FALSE)</f>
        <v>120.21126760563381</v>
      </c>
      <c r="D123" s="15">
        <v>0.4630575</v>
      </c>
      <c r="E123" s="15">
        <v>0.42243497808685</v>
      </c>
    </row>
    <row r="124" spans="1:5" s="5" customFormat="1" ht="12.75">
      <c r="A124" s="2" t="s">
        <v>44</v>
      </c>
      <c r="B124" s="15">
        <f>C124/C$61</f>
        <v>0.36595872570627125</v>
      </c>
      <c r="C124" s="16">
        <f>VLOOKUP($A$6,data!$A$2:$GZ$198,33,FALSE)</f>
        <v>102.90140845070422</v>
      </c>
      <c r="D124" s="15">
        <v>0.2555465</v>
      </c>
      <c r="E124" s="15">
        <v>0.21613324808863</v>
      </c>
    </row>
    <row r="125" spans="1:5" s="5" customFormat="1" ht="12.75">
      <c r="A125" s="2" t="s">
        <v>45</v>
      </c>
      <c r="B125" s="15">
        <f>C125/C$61</f>
        <v>0.10093167701863354</v>
      </c>
      <c r="C125" s="16">
        <f>VLOOKUP($A$6,data!$A$2:$GZ$198,34,FALSE)</f>
        <v>28.380281690140844</v>
      </c>
      <c r="D125" s="15">
        <v>0.0750605</v>
      </c>
      <c r="E125" s="15">
        <v>0.05624338064639</v>
      </c>
    </row>
    <row r="126" s="5" customFormat="1" ht="12.75"/>
    <row r="127" spans="1:4" s="5" customFormat="1" ht="15">
      <c r="A127" s="49" t="s">
        <v>618</v>
      </c>
      <c r="B127" s="49"/>
      <c r="C127" s="49"/>
      <c r="D127" s="49"/>
    </row>
    <row r="128" spans="1:5" s="5" customFormat="1" ht="12.75">
      <c r="A128" s="3" t="s">
        <v>619</v>
      </c>
      <c r="B128" s="18">
        <f>C128/C$128</f>
        <v>1</v>
      </c>
      <c r="C128" s="24">
        <f>VLOOKUP($A$6,data!$A$2:$GZ$198,195,FALSE)</f>
        <v>419.7042253521127</v>
      </c>
      <c r="D128" s="18">
        <v>1</v>
      </c>
      <c r="E128" s="18">
        <v>1</v>
      </c>
    </row>
    <row r="129" spans="1:5" s="5" customFormat="1" ht="12.75">
      <c r="A129" s="2" t="s">
        <v>620</v>
      </c>
      <c r="B129" s="15">
        <f aca="true" t="shared" si="7" ref="B129:B139">C129/C$128</f>
        <v>0.2581965837779791</v>
      </c>
      <c r="C129" s="16">
        <f>VLOOKUP($A$6,data!$A$2:$GZ$198,196,FALSE)</f>
        <v>108.36619718309859</v>
      </c>
      <c r="D129" s="15">
        <v>0.1490150976259964</v>
      </c>
      <c r="E129" s="15">
        <v>0.11288390728030409</v>
      </c>
    </row>
    <row r="130" spans="1:5" s="5" customFormat="1" ht="12.75">
      <c r="A130" s="2" t="s">
        <v>621</v>
      </c>
      <c r="B130" s="15">
        <f t="shared" si="7"/>
        <v>0</v>
      </c>
      <c r="C130" s="16">
        <f>VLOOKUP($A$6,data!$A$2:$GZ$198,197,FALSE)</f>
        <v>0</v>
      </c>
      <c r="D130" s="15">
        <v>0.00035899242791897416</v>
      </c>
      <c r="E130" s="15">
        <v>0.002893553439634382</v>
      </c>
    </row>
    <row r="131" spans="1:5" s="5" customFormat="1" ht="12.75">
      <c r="A131" s="2" t="s">
        <v>622</v>
      </c>
      <c r="B131" s="15">
        <f t="shared" si="7"/>
        <v>0.004765260579214068</v>
      </c>
      <c r="C131" s="16">
        <f>VLOOKUP($A$6,data!$A$2:$GZ$198,198,FALSE)</f>
        <v>2</v>
      </c>
      <c r="D131" s="15">
        <v>0.01198635828773908</v>
      </c>
      <c r="E131" s="15">
        <v>0.03480535628238138</v>
      </c>
    </row>
    <row r="132" spans="1:5" s="5" customFormat="1" ht="12.75">
      <c r="A132" s="2" t="s">
        <v>623</v>
      </c>
      <c r="B132" s="15">
        <f t="shared" si="7"/>
        <v>0.12275579717440181</v>
      </c>
      <c r="C132" s="16">
        <f>VLOOKUP($A$6,data!$A$2:$GZ$198,199,FALSE)</f>
        <v>51.52112676056338</v>
      </c>
      <c r="D132" s="15">
        <v>0.0952061214856968</v>
      </c>
      <c r="E132" s="15">
        <v>0.13392795905577728</v>
      </c>
    </row>
    <row r="133" spans="1:5" s="5" customFormat="1" ht="12.75">
      <c r="A133" s="2" t="s">
        <v>624</v>
      </c>
      <c r="B133" s="15">
        <f t="shared" si="7"/>
        <v>0.007147890868821101</v>
      </c>
      <c r="C133" s="16">
        <f>VLOOKUP($A$6,data!$A$2:$GZ$198,200,FALSE)</f>
        <v>3</v>
      </c>
      <c r="D133" s="15">
        <v>0.004487405348987177</v>
      </c>
      <c r="E133" s="15">
        <v>0.006969843168226134</v>
      </c>
    </row>
    <row r="134" spans="1:5" s="5" customFormat="1" ht="12.75">
      <c r="A134" s="2" t="s">
        <v>625</v>
      </c>
      <c r="B134" s="15">
        <f t="shared" si="7"/>
        <v>0.4064565925031041</v>
      </c>
      <c r="C134" s="16">
        <f>VLOOKUP($A$6,data!$A$2:$GZ$198,201,FALSE)</f>
        <v>170.59154929577466</v>
      </c>
      <c r="D134" s="15">
        <v>0.42567859540888575</v>
      </c>
      <c r="E134" s="15">
        <v>0.4092226349468843</v>
      </c>
    </row>
    <row r="135" spans="1:5" s="5" customFormat="1" ht="12.75">
      <c r="A135" s="2" t="s">
        <v>626</v>
      </c>
      <c r="B135" s="15">
        <f t="shared" si="7"/>
        <v>0.07624416926742508</v>
      </c>
      <c r="C135" s="16">
        <f>VLOOKUP($A$6,data!$A$2:$GZ$198,202,FALSE)</f>
        <v>32</v>
      </c>
      <c r="D135" s="15">
        <v>0.0957446101275753</v>
      </c>
      <c r="E135" s="15">
        <v>0.09005898080393689</v>
      </c>
    </row>
    <row r="136" spans="1:5" s="5" customFormat="1" ht="12.75">
      <c r="A136" s="2" t="s">
        <v>627</v>
      </c>
      <c r="B136" s="15">
        <f t="shared" si="7"/>
        <v>0.002382630289607034</v>
      </c>
      <c r="C136" s="16">
        <f>VLOOKUP($A$6,data!$A$2:$GZ$198,203,FALSE)</f>
        <v>1</v>
      </c>
      <c r="D136" s="15">
        <v>0.002140658551664994</v>
      </c>
      <c r="E136" s="15">
        <v>0.0022206477262056742</v>
      </c>
    </row>
    <row r="137" spans="1:5" s="5" customFormat="1" ht="12.75">
      <c r="A137" s="2" t="s">
        <v>628</v>
      </c>
      <c r="B137" s="15">
        <f t="shared" si="7"/>
        <v>0.01906104231685627</v>
      </c>
      <c r="C137" s="16">
        <f>VLOOKUP($A$6,data!$A$2:$GZ$198,204,FALSE)</f>
        <v>8</v>
      </c>
      <c r="D137" s="15">
        <v>0.02447131716981007</v>
      </c>
      <c r="E137" s="15">
        <v>0.013008627381257604</v>
      </c>
    </row>
    <row r="138" spans="1:5" s="5" customFormat="1" ht="12.75">
      <c r="A138" s="2" t="s">
        <v>629</v>
      </c>
      <c r="B138" s="15">
        <f t="shared" si="7"/>
        <v>0.08503641061780597</v>
      </c>
      <c r="C138" s="16">
        <f>VLOOKUP($A$6,data!$A$2:$GZ$198,205,FALSE)</f>
        <v>35.690140845070424</v>
      </c>
      <c r="D138" s="15">
        <v>0.1773622034157465</v>
      </c>
      <c r="E138" s="15">
        <v>0.18481505542641352</v>
      </c>
    </row>
    <row r="139" spans="1:5" s="5" customFormat="1" ht="12.75">
      <c r="A139" s="2" t="s">
        <v>630</v>
      </c>
      <c r="B139" s="15">
        <f t="shared" si="7"/>
        <v>0.017953622604785394</v>
      </c>
      <c r="C139" s="16">
        <f>VLOOKUP($A$6,data!$A$2:$GZ$198,206,FALSE)</f>
        <v>7.535211267605634</v>
      </c>
      <c r="D139" s="15">
        <v>0.013548640149979065</v>
      </c>
      <c r="E139" s="15">
        <v>0.00919343448897874</v>
      </c>
    </row>
    <row r="140" s="5" customFormat="1" ht="12.75"/>
    <row r="141" spans="1:5" s="5" customFormat="1" ht="18.75">
      <c r="A141" s="8" t="s">
        <v>265</v>
      </c>
      <c r="B141" s="30"/>
      <c r="C141" s="30"/>
      <c r="D141" s="30"/>
      <c r="E141" s="30"/>
    </row>
    <row r="142" spans="1:5" s="5" customFormat="1" ht="12.75">
      <c r="A142" s="1"/>
      <c r="B142" s="1"/>
      <c r="C142" s="1"/>
      <c r="D142" s="1"/>
      <c r="E142" s="1"/>
    </row>
    <row r="143" spans="1:5" s="5" customFormat="1" ht="15">
      <c r="A143" s="28" t="s">
        <v>0</v>
      </c>
      <c r="B143" s="37" t="str">
        <f>CONCATENATE($A$6," SZ")</f>
        <v>Acharacle SZ</v>
      </c>
      <c r="C143" s="38"/>
      <c r="D143" s="29" t="s">
        <v>1</v>
      </c>
      <c r="E143" s="29" t="s">
        <v>2</v>
      </c>
    </row>
    <row r="144" spans="1:5" s="5" customFormat="1" ht="15">
      <c r="A144" s="28" t="s">
        <v>3</v>
      </c>
      <c r="B144" s="28" t="s">
        <v>4</v>
      </c>
      <c r="C144" s="28" t="s">
        <v>5</v>
      </c>
      <c r="D144" s="28" t="s">
        <v>4</v>
      </c>
      <c r="E144" s="28" t="s">
        <v>4</v>
      </c>
    </row>
    <row r="145" spans="1:5" s="5" customFormat="1" ht="12.75">
      <c r="A145" s="1"/>
      <c r="B145" s="1"/>
      <c r="C145" s="1"/>
      <c r="D145" s="1"/>
      <c r="E145" s="1"/>
    </row>
    <row r="146" spans="1:5" s="5" customFormat="1" ht="15">
      <c r="A146" s="6" t="s">
        <v>46</v>
      </c>
      <c r="B146" s="6"/>
      <c r="C146" s="6"/>
      <c r="D146" s="6"/>
      <c r="E146" s="6"/>
    </row>
    <row r="147" spans="1:5" s="5" customFormat="1" ht="12.75">
      <c r="A147" s="3" t="s">
        <v>6</v>
      </c>
      <c r="B147" s="18">
        <f aca="true" t="shared" si="8" ref="B147:B152">C147/C$147</f>
        <v>1</v>
      </c>
      <c r="C147" s="24">
        <f>VLOOKUP($A$6,data!$A$2:$GZ$198,3,FALSE)</f>
        <v>639.9718309859155</v>
      </c>
      <c r="D147" s="18">
        <v>1</v>
      </c>
      <c r="E147" s="18">
        <v>1</v>
      </c>
    </row>
    <row r="148" spans="1:5" s="5" customFormat="1" ht="12.75">
      <c r="A148" s="2" t="s">
        <v>47</v>
      </c>
      <c r="B148" s="15">
        <f t="shared" si="8"/>
        <v>0.5694132664289802</v>
      </c>
      <c r="C148" s="16">
        <f>VLOOKUP($A$6,data!$A$2:$GZ$198,35,FALSE)</f>
        <v>364.40845070422534</v>
      </c>
      <c r="D148" s="15">
        <v>0.5412007</v>
      </c>
      <c r="E148" s="15">
        <v>0.52469679833621</v>
      </c>
    </row>
    <row r="149" spans="1:5" s="5" customFormat="1" ht="12.75">
      <c r="A149" s="2" t="s">
        <v>48</v>
      </c>
      <c r="B149" s="15">
        <f t="shared" si="8"/>
        <v>0.2902196399489414</v>
      </c>
      <c r="C149" s="16">
        <f>VLOOKUP($A$6,data!$A$2:$GZ$198,36,FALSE)</f>
        <v>185.73239436619718</v>
      </c>
      <c r="D149" s="15">
        <v>0.2989937</v>
      </c>
      <c r="E149" s="15">
        <v>0.29742778783786</v>
      </c>
    </row>
    <row r="150" spans="1:5" s="5" customFormat="1" ht="12.75">
      <c r="A150" s="2" t="s">
        <v>49</v>
      </c>
      <c r="B150" s="15">
        <f t="shared" si="8"/>
        <v>0.11032615872177472</v>
      </c>
      <c r="C150" s="16">
        <f>VLOOKUP($A$6,data!$A$2:$GZ$198,37,FALSE)</f>
        <v>70.6056338028169</v>
      </c>
      <c r="D150" s="15">
        <v>0.1160633</v>
      </c>
      <c r="E150" s="15">
        <v>0.12178128841185</v>
      </c>
    </row>
    <row r="151" spans="1:5" s="5" customFormat="1" ht="12.75">
      <c r="A151" s="2" t="s">
        <v>50</v>
      </c>
      <c r="B151" s="15">
        <f t="shared" si="8"/>
        <v>0.026915797350235485</v>
      </c>
      <c r="C151" s="16">
        <f>VLOOKUP($A$6,data!$A$2:$GZ$198,38,FALSE)</f>
        <v>17.225352112676056</v>
      </c>
      <c r="D151" s="15">
        <v>0.0336231</v>
      </c>
      <c r="E151" s="15">
        <v>0.04270760884487</v>
      </c>
    </row>
    <row r="152" spans="1:5" s="5" customFormat="1" ht="12.75">
      <c r="A152" s="2" t="s">
        <v>51</v>
      </c>
      <c r="B152" s="15">
        <f t="shared" si="8"/>
        <v>0.0031251375500682245</v>
      </c>
      <c r="C152" s="16">
        <f>VLOOKUP($A$6,data!$A$2:$GZ$198,39,FALSE)</f>
        <v>2</v>
      </c>
      <c r="D152" s="15">
        <v>0.0101192</v>
      </c>
      <c r="E152" s="15">
        <v>0.01338651656918</v>
      </c>
    </row>
    <row r="153" spans="1:5" s="5" customFormat="1" ht="12.75">
      <c r="A153" s="1"/>
      <c r="B153" s="1"/>
      <c r="C153" s="1"/>
      <c r="D153" s="1"/>
      <c r="E153" s="1"/>
    </row>
    <row r="154" spans="1:5" s="5" customFormat="1" ht="15">
      <c r="A154" s="6" t="s">
        <v>52</v>
      </c>
      <c r="B154" s="6"/>
      <c r="C154" s="6"/>
      <c r="D154" s="6"/>
      <c r="E154" s="6"/>
    </row>
    <row r="155" spans="1:5" s="5" customFormat="1" ht="12.75">
      <c r="A155" s="2" t="s">
        <v>53</v>
      </c>
      <c r="B155" s="15">
        <f>C155/C$147</f>
        <v>0.06164443857564153</v>
      </c>
      <c r="C155" s="16">
        <f>VLOOKUP($A$6,data!$A$2:$GZ$198,40,FALSE)</f>
        <v>39.45070422535211</v>
      </c>
      <c r="D155" s="15">
        <v>0.0808462</v>
      </c>
      <c r="E155" s="15">
        <v>0.09552870669144</v>
      </c>
    </row>
    <row r="156" spans="1:5" s="5" customFormat="1" ht="12.75">
      <c r="A156" s="2" t="s">
        <v>54</v>
      </c>
      <c r="B156" s="15">
        <f>C156/C$147</f>
        <v>0.1085215018266649</v>
      </c>
      <c r="C156" s="16">
        <f>VLOOKUP($A$6,data!$A$2:$GZ$198,41,FALSE)</f>
        <v>69.45070422535211</v>
      </c>
      <c r="D156" s="15">
        <v>0.104768</v>
      </c>
      <c r="E156" s="15">
        <v>0.10093811556929</v>
      </c>
    </row>
    <row r="157" spans="1:5" s="5" customFormat="1" ht="12.75">
      <c r="A157" s="2" t="s">
        <v>55</v>
      </c>
      <c r="B157" s="15">
        <f>C157/C$147</f>
        <v>0.8298340595976935</v>
      </c>
      <c r="C157" s="16">
        <f>VLOOKUP($A$6,data!$A$2:$GZ$198,42,FALSE)</f>
        <v>531.0704225352113</v>
      </c>
      <c r="D157" s="15">
        <v>0.8143858</v>
      </c>
      <c r="E157" s="15">
        <v>0.80353317773925</v>
      </c>
    </row>
    <row r="158" spans="1:5" s="5" customFormat="1" ht="12.75">
      <c r="A158" s="1"/>
      <c r="B158" s="1"/>
      <c r="C158" s="1"/>
      <c r="D158" s="1"/>
      <c r="E158" s="1"/>
    </row>
    <row r="159" spans="1:5" s="5" customFormat="1" ht="15">
      <c r="A159" s="6" t="s">
        <v>56</v>
      </c>
      <c r="B159" s="6"/>
      <c r="C159" s="6"/>
      <c r="D159" s="6"/>
      <c r="E159" s="6"/>
    </row>
    <row r="160" spans="1:5" s="5" customFormat="1" ht="12.75">
      <c r="A160" s="2" t="s">
        <v>57</v>
      </c>
      <c r="B160" s="15">
        <f>C160/C$147</f>
        <v>0.9324574144988775</v>
      </c>
      <c r="C160" s="16">
        <f>VLOOKUP($A$6,data!$A$2:$GZ$198,43,FALSE)</f>
        <v>596.7464788732394</v>
      </c>
      <c r="D160" s="15">
        <v>0.9095644</v>
      </c>
      <c r="E160" s="15">
        <v>0.90704560162843</v>
      </c>
    </row>
    <row r="161" spans="1:5" s="5" customFormat="1" ht="12.75">
      <c r="A161" s="2" t="s">
        <v>58</v>
      </c>
      <c r="B161" s="15">
        <f>C161/C$147</f>
        <v>0.038580043135701396</v>
      </c>
      <c r="C161" s="16">
        <f>VLOOKUP($A$6,data!$A$2:$GZ$198,44,FALSE)</f>
        <v>24.690140845070424</v>
      </c>
      <c r="D161" s="15">
        <v>0.0529096</v>
      </c>
      <c r="E161" s="15">
        <v>0.05161703462418</v>
      </c>
    </row>
    <row r="162" spans="1:5" s="5" customFormat="1" ht="12.75">
      <c r="A162" s="2" t="s">
        <v>59</v>
      </c>
      <c r="B162" s="15">
        <f>C162/C$147</f>
        <v>0.0044456182050266295</v>
      </c>
      <c r="C162" s="16">
        <f>VLOOKUP($A$6,data!$A$2:$GZ$198,45,FALSE)</f>
        <v>2.845070422535211</v>
      </c>
      <c r="D162" s="15">
        <v>0.0077585</v>
      </c>
      <c r="E162" s="15">
        <v>0.00874626539283</v>
      </c>
    </row>
    <row r="163" spans="1:5" s="5" customFormat="1" ht="12.75">
      <c r="A163" s="2" t="s">
        <v>60</v>
      </c>
      <c r="B163" s="15">
        <f>C163/C$147</f>
        <v>0</v>
      </c>
      <c r="C163" s="16">
        <f>VLOOKUP($A$6,data!$A$2:$GZ$198,46,FALSE)</f>
        <v>0</v>
      </c>
      <c r="D163" s="15">
        <v>0.0069228</v>
      </c>
      <c r="E163" s="15">
        <v>0.00764833195887</v>
      </c>
    </row>
    <row r="164" spans="1:5" s="5" customFormat="1" ht="12.75">
      <c r="A164" s="2" t="s">
        <v>61</v>
      </c>
      <c r="B164" s="15">
        <f>C164/C$147</f>
        <v>0.02451692416039438</v>
      </c>
      <c r="C164" s="16">
        <f>VLOOKUP($A$6,data!$A$2:$GZ$198,47,FALSE)</f>
        <v>15.690140845070422</v>
      </c>
      <c r="D164" s="15">
        <v>0.0228448</v>
      </c>
      <c r="E164" s="15">
        <v>0.02494276639568</v>
      </c>
    </row>
    <row r="165" s="5" customFormat="1" ht="12.75"/>
    <row r="166" spans="1:5" s="5" customFormat="1" ht="18.75">
      <c r="A166" s="8" t="s">
        <v>268</v>
      </c>
      <c r="B166" s="30"/>
      <c r="C166" s="30"/>
      <c r="D166" s="30"/>
      <c r="E166" s="30"/>
    </row>
    <row r="167" spans="1:5" s="5" customFormat="1" ht="12.75">
      <c r="A167" s="1"/>
      <c r="B167" s="1"/>
      <c r="C167" s="1"/>
      <c r="D167" s="1"/>
      <c r="E167" s="1"/>
    </row>
    <row r="168" spans="1:5" s="5" customFormat="1" ht="15">
      <c r="A168" s="28" t="s">
        <v>0</v>
      </c>
      <c r="B168" s="37" t="str">
        <f>CONCATENATE($A$6," SZ")</f>
        <v>Acharacle SZ</v>
      </c>
      <c r="C168" s="38"/>
      <c r="D168" s="29" t="s">
        <v>1</v>
      </c>
      <c r="E168" s="29" t="s">
        <v>2</v>
      </c>
    </row>
    <row r="169" spans="1:5" s="5" customFormat="1" ht="15">
      <c r="A169" s="28" t="s">
        <v>3</v>
      </c>
      <c r="B169" s="28" t="s">
        <v>4</v>
      </c>
      <c r="C169" s="28" t="s">
        <v>5</v>
      </c>
      <c r="D169" s="28" t="s">
        <v>4</v>
      </c>
      <c r="E169" s="28" t="s">
        <v>4</v>
      </c>
    </row>
    <row r="170" spans="1:5" s="5" customFormat="1" ht="12.75">
      <c r="A170" s="1"/>
      <c r="B170" s="1"/>
      <c r="C170" s="1"/>
      <c r="D170" s="1"/>
      <c r="E170" s="1"/>
    </row>
    <row r="171" spans="1:5" s="5" customFormat="1" ht="15">
      <c r="A171" s="6" t="s">
        <v>62</v>
      </c>
      <c r="B171" s="6"/>
      <c r="C171" s="6"/>
      <c r="D171" s="6"/>
      <c r="E171" s="6"/>
    </row>
    <row r="172" spans="1:5" s="5" customFormat="1" ht="12.75">
      <c r="A172" s="3" t="s">
        <v>6</v>
      </c>
      <c r="B172" s="18">
        <f>C172/C$172</f>
        <v>1</v>
      </c>
      <c r="C172" s="24">
        <f>VLOOKUP($A$6,data!$A$2:$GZ$198,48,FALSE)</f>
        <v>639.9718309859155</v>
      </c>
      <c r="D172" s="18">
        <v>1</v>
      </c>
      <c r="E172" s="18">
        <v>1</v>
      </c>
    </row>
    <row r="173" spans="1:5" s="5" customFormat="1" ht="12.75">
      <c r="A173" s="2" t="s">
        <v>63</v>
      </c>
      <c r="B173" s="15">
        <f aca="true" t="shared" si="9" ref="B173:B179">C173/C$172</f>
        <v>0.6873321889167656</v>
      </c>
      <c r="C173" s="16">
        <f>VLOOKUP($A$6,data!$A$2:$GZ$198,49,FALSE)</f>
        <v>439.8732394366197</v>
      </c>
      <c r="D173" s="15">
        <v>0.7988127</v>
      </c>
      <c r="E173" s="15">
        <v>0.83953534792347</v>
      </c>
    </row>
    <row r="174" spans="1:5" s="5" customFormat="1" ht="12.75">
      <c r="A174" s="2" t="s">
        <v>64</v>
      </c>
      <c r="B174" s="15">
        <f t="shared" si="9"/>
        <v>0.28454157313262024</v>
      </c>
      <c r="C174" s="16">
        <f>VLOOKUP($A$6,data!$A$2:$GZ$198,50,FALSE)</f>
        <v>182.09859154929578</v>
      </c>
      <c r="D174" s="15">
        <v>0.14705</v>
      </c>
      <c r="E174" s="15">
        <v>0.07876813152842</v>
      </c>
    </row>
    <row r="175" spans="1:5" s="5" customFormat="1" ht="12.75">
      <c r="A175" s="2" t="s">
        <v>65</v>
      </c>
      <c r="B175" s="15">
        <f t="shared" si="9"/>
        <v>0.006250275100136449</v>
      </c>
      <c r="C175" s="16">
        <f>VLOOKUP($A$6,data!$A$2:$GZ$198,51,FALSE)</f>
        <v>4</v>
      </c>
      <c r="D175" s="15">
        <v>0.0059837</v>
      </c>
      <c r="E175" s="15">
        <v>0.01021452002803</v>
      </c>
    </row>
    <row r="176" spans="1:5" s="5" customFormat="1" ht="12.75">
      <c r="A176" s="2" t="s">
        <v>66</v>
      </c>
      <c r="B176" s="15">
        <f t="shared" si="9"/>
        <v>0</v>
      </c>
      <c r="C176" s="16">
        <f>VLOOKUP($A$6,data!$A$2:$GZ$198,52,FALSE)</f>
        <v>0</v>
      </c>
      <c r="D176" s="15">
        <v>0.0147545</v>
      </c>
      <c r="E176" s="15">
        <v>0.01155738288473</v>
      </c>
    </row>
    <row r="177" spans="1:5" s="5" customFormat="1" ht="12.75">
      <c r="A177" s="2" t="s">
        <v>67</v>
      </c>
      <c r="B177" s="15">
        <f t="shared" si="9"/>
        <v>0.017188256525375235</v>
      </c>
      <c r="C177" s="16">
        <f>VLOOKUP($A$6,data!$A$2:$GZ$198,53,FALSE)</f>
        <v>11</v>
      </c>
      <c r="D177" s="15">
        <v>0.0185713</v>
      </c>
      <c r="E177" s="15">
        <v>0.01928408470516</v>
      </c>
    </row>
    <row r="178" spans="1:5" s="5" customFormat="1" ht="12.75">
      <c r="A178" s="2" t="s">
        <v>68</v>
      </c>
      <c r="B178" s="15">
        <f t="shared" si="9"/>
        <v>0.0015625687750341123</v>
      </c>
      <c r="C178" s="16">
        <f>VLOOKUP($A$6,data!$A$2:$GZ$198,54,FALSE)</f>
        <v>1</v>
      </c>
      <c r="D178" s="15">
        <v>0.0080385</v>
      </c>
      <c r="E178" s="15">
        <v>0.02656606116663</v>
      </c>
    </row>
    <row r="179" spans="1:5" s="5" customFormat="1" ht="12.75">
      <c r="A179" s="2" t="s">
        <v>69</v>
      </c>
      <c r="B179" s="15">
        <f t="shared" si="9"/>
        <v>0.0031251375500682245</v>
      </c>
      <c r="C179" s="16">
        <f>C172-SUM(C173:C178)</f>
        <v>2</v>
      </c>
      <c r="D179" s="15">
        <v>0.0067892</v>
      </c>
      <c r="E179" s="15">
        <v>0.01407447176352</v>
      </c>
    </row>
    <row r="180" spans="1:5" s="5" customFormat="1" ht="12.75">
      <c r="A180" s="1"/>
      <c r="B180" s="1"/>
      <c r="C180" s="1"/>
      <c r="D180" s="1"/>
      <c r="E180" s="1"/>
    </row>
    <row r="181" spans="1:5" s="5" customFormat="1" ht="15">
      <c r="A181" s="6" t="s">
        <v>70</v>
      </c>
      <c r="B181" s="6"/>
      <c r="C181" s="6"/>
      <c r="D181" s="6"/>
      <c r="E181" s="6"/>
    </row>
    <row r="182" spans="1:5" s="5" customFormat="1" ht="12.75">
      <c r="A182" s="3" t="s">
        <v>6</v>
      </c>
      <c r="B182" s="18">
        <f>C182/C$182</f>
        <v>1</v>
      </c>
      <c r="C182" s="24">
        <f>VLOOKUP($A$6,data!$A$2:$GZ$198,55,FALSE)</f>
        <v>639.9718309859155</v>
      </c>
      <c r="D182" s="18">
        <v>1</v>
      </c>
      <c r="E182" s="18">
        <v>1</v>
      </c>
    </row>
    <row r="183" spans="1:5" s="5" customFormat="1" ht="12.75">
      <c r="A183" s="2" t="s">
        <v>71</v>
      </c>
      <c r="B183" s="15">
        <f aca="true" t="shared" si="10" ref="B183:B190">C183/C$182</f>
        <v>0.5004621682292354</v>
      </c>
      <c r="C183" s="16">
        <f>VLOOKUP($A$6,data!$A$2:$GZ$198,56,FALSE)</f>
        <v>320.28169014084506</v>
      </c>
      <c r="D183" s="15">
        <v>0.6151198</v>
      </c>
      <c r="E183" s="15">
        <v>0.62434115023917</v>
      </c>
    </row>
    <row r="184" spans="1:5" s="5" customFormat="1" ht="12.75">
      <c r="A184" s="2" t="s">
        <v>72</v>
      </c>
      <c r="B184" s="15">
        <f t="shared" si="10"/>
        <v>0.1734011180069545</v>
      </c>
      <c r="C184" s="16">
        <f>VLOOKUP($A$6,data!$A$2:$GZ$198,57,FALSE)</f>
        <v>110.97183098591549</v>
      </c>
      <c r="D184" s="15">
        <v>0.1015974</v>
      </c>
      <c r="E184" s="15">
        <v>0.08370939851036</v>
      </c>
    </row>
    <row r="185" spans="1:5" s="5" customFormat="1" ht="12.75">
      <c r="A185" s="2" t="s">
        <v>73</v>
      </c>
      <c r="B185" s="15">
        <f t="shared" si="10"/>
        <v>0.1385624367269686</v>
      </c>
      <c r="C185" s="16">
        <f>VLOOKUP($A$6,data!$A$2:$GZ$198,58,FALSE)</f>
        <v>88.67605633802816</v>
      </c>
      <c r="D185" s="15">
        <v>0.151612</v>
      </c>
      <c r="E185" s="15">
        <v>0.18294339448763</v>
      </c>
    </row>
    <row r="186" spans="1:5" s="5" customFormat="1" ht="12.75">
      <c r="A186" s="2" t="s">
        <v>74</v>
      </c>
      <c r="B186" s="15">
        <f t="shared" si="10"/>
        <v>0.02451692416039438</v>
      </c>
      <c r="C186" s="16">
        <f>VLOOKUP($A$6,data!$A$2:$GZ$198,59,FALSE)</f>
        <v>15.690140845070422</v>
      </c>
      <c r="D186" s="15">
        <v>0.023142</v>
      </c>
      <c r="E186" s="15">
        <v>0.01926727767461</v>
      </c>
    </row>
    <row r="187" spans="1:5" s="5" customFormat="1" ht="12.75">
      <c r="A187" s="2" t="s">
        <v>75</v>
      </c>
      <c r="B187" s="15">
        <f t="shared" si="10"/>
        <v>0.07845855891544522</v>
      </c>
      <c r="C187" s="16">
        <f>VLOOKUP($A$6,data!$A$2:$GZ$198,60,FALSE)</f>
        <v>50.2112676056338</v>
      </c>
      <c r="D187" s="15">
        <v>0.0442851</v>
      </c>
      <c r="E187" s="15">
        <v>0.02284811939714</v>
      </c>
    </row>
    <row r="188" spans="1:5" s="5" customFormat="1" ht="12.75">
      <c r="A188" s="2" t="s">
        <v>76</v>
      </c>
      <c r="B188" s="15">
        <f t="shared" si="10"/>
        <v>0.061160262335490115</v>
      </c>
      <c r="C188" s="16">
        <f>VLOOKUP($A$6,data!$A$2:$GZ$198,61,FALSE)</f>
        <v>39.140845070422536</v>
      </c>
      <c r="D188" s="15">
        <v>0.0290137</v>
      </c>
      <c r="E188" s="15">
        <v>0.0197216340286</v>
      </c>
    </row>
    <row r="189" spans="1:5" s="5" customFormat="1" ht="12.75">
      <c r="A189" s="2" t="s">
        <v>77</v>
      </c>
      <c r="B189" s="15">
        <f t="shared" si="10"/>
        <v>0.02031339407544346</v>
      </c>
      <c r="C189" s="16">
        <f>VLOOKUP($A$6,data!$A$2:$GZ$198,62,FALSE)</f>
        <v>13</v>
      </c>
      <c r="D189" s="15">
        <v>0.0327098</v>
      </c>
      <c r="E189" s="15">
        <v>0.04420097960438</v>
      </c>
    </row>
    <row r="190" spans="1:5" s="5" customFormat="1" ht="12.75">
      <c r="A190" s="2" t="s">
        <v>78</v>
      </c>
      <c r="B190" s="15">
        <f t="shared" si="10"/>
        <v>0.0031251375500682245</v>
      </c>
      <c r="C190" s="16">
        <f>VLOOKUP($A$6,data!$A$2:$GZ$198,63,FALSE)</f>
        <v>2</v>
      </c>
      <c r="D190" s="15">
        <v>0.0025201</v>
      </c>
      <c r="E190" s="15">
        <v>0.00296804605806</v>
      </c>
    </row>
    <row r="191" spans="1:5" s="5" customFormat="1" ht="12.75">
      <c r="A191" s="1"/>
      <c r="B191" s="1"/>
      <c r="C191" s="1"/>
      <c r="D191" s="1"/>
      <c r="E191" s="1"/>
    </row>
    <row r="192" spans="1:5" s="5" customFormat="1" ht="15">
      <c r="A192" s="6" t="s">
        <v>79</v>
      </c>
      <c r="B192" s="6"/>
      <c r="C192" s="6"/>
      <c r="D192" s="6"/>
      <c r="E192" s="6"/>
    </row>
    <row r="193" spans="1:5" s="5" customFormat="1" ht="12.75">
      <c r="A193" s="3" t="s">
        <v>6</v>
      </c>
      <c r="B193" s="18">
        <f>C193/C$193</f>
        <v>1</v>
      </c>
      <c r="C193" s="24">
        <f>VLOOKUP($A$6,data!$A$2:$GZ$198,64,FALSE)</f>
        <v>639.9718309859155</v>
      </c>
      <c r="D193" s="18">
        <v>1</v>
      </c>
      <c r="E193" s="18">
        <v>1</v>
      </c>
    </row>
    <row r="194" spans="1:5" s="5" customFormat="1" ht="12.75">
      <c r="A194" s="2" t="s">
        <v>80</v>
      </c>
      <c r="B194" s="15">
        <f aca="true" t="shared" si="11" ref="B194:B200">C194/C$193</f>
        <v>0.3289097231392227</v>
      </c>
      <c r="C194" s="16">
        <f>VLOOKUP($A$6,data!$A$2:$GZ$198,65,FALSE)</f>
        <v>210.49295774647888</v>
      </c>
      <c r="D194" s="15">
        <v>0.3685403</v>
      </c>
      <c r="E194" s="15">
        <v>0.32440798179099</v>
      </c>
    </row>
    <row r="195" spans="1:5" s="5" customFormat="1" ht="12.75">
      <c r="A195" s="2" t="s">
        <v>81</v>
      </c>
      <c r="B195" s="15">
        <f t="shared" si="11"/>
        <v>0.14831198556274483</v>
      </c>
      <c r="C195" s="16">
        <f>VLOOKUP($A$6,data!$A$2:$GZ$198,66,FALSE)</f>
        <v>94.91549295774648</v>
      </c>
      <c r="D195" s="15">
        <v>0.0761506</v>
      </c>
      <c r="E195" s="15">
        <v>0.15882700523454</v>
      </c>
    </row>
    <row r="196" spans="1:5" s="5" customFormat="1" ht="12.75">
      <c r="A196" s="2" t="s">
        <v>82</v>
      </c>
      <c r="B196" s="15">
        <f t="shared" si="11"/>
        <v>0.10935780624147189</v>
      </c>
      <c r="C196" s="16">
        <f>VLOOKUP($A$6,data!$A$2:$GZ$198,67,FALSE)</f>
        <v>69.98591549295774</v>
      </c>
      <c r="D196" s="15">
        <v>0.0914781</v>
      </c>
      <c r="E196" s="15">
        <v>0.05500525644601</v>
      </c>
    </row>
    <row r="197" spans="1:5" s="5" customFormat="1" ht="12.75">
      <c r="A197" s="2" t="s">
        <v>83</v>
      </c>
      <c r="B197" s="15">
        <f t="shared" si="11"/>
        <v>0</v>
      </c>
      <c r="C197" s="16">
        <f>VLOOKUP($A$6,data!$A$2:$GZ$198,68,FALSE)</f>
        <v>0</v>
      </c>
      <c r="D197" s="15">
        <v>0.0029768</v>
      </c>
      <c r="E197" s="15">
        <v>0.01449124835258</v>
      </c>
    </row>
    <row r="198" spans="1:5" s="5" customFormat="1" ht="12.75">
      <c r="A198" s="2" t="s">
        <v>84</v>
      </c>
      <c r="B198" s="15">
        <f t="shared" si="11"/>
        <v>0.00864914828997755</v>
      </c>
      <c r="C198" s="16">
        <f>C193-(SUM(C194:C197)+C199+C200)</f>
        <v>5.535211267605632</v>
      </c>
      <c r="D198" s="15">
        <v>0.0081678</v>
      </c>
      <c r="E198" s="15">
        <v>0.01120065838237</v>
      </c>
    </row>
    <row r="199" spans="1:5" s="5" customFormat="1" ht="12.75">
      <c r="A199" s="2" t="s">
        <v>85</v>
      </c>
      <c r="B199" s="15">
        <f t="shared" si="11"/>
        <v>0.2992429244244905</v>
      </c>
      <c r="C199" s="16">
        <f>VLOOKUP($A$6,data!$A$2:$GZ$198,69,FALSE)</f>
        <v>191.50704225352112</v>
      </c>
      <c r="D199" s="15">
        <v>0.3732402</v>
      </c>
      <c r="E199" s="15">
        <v>0.36656624623281</v>
      </c>
    </row>
    <row r="200" spans="1:5" s="5" customFormat="1" ht="12.75">
      <c r="A200" s="2" t="s">
        <v>86</v>
      </c>
      <c r="B200" s="15">
        <f t="shared" si="11"/>
        <v>0.10552841234209251</v>
      </c>
      <c r="C200" s="16">
        <f>VLOOKUP($A$6,data!$A$2:$GZ$198,70,FALSE)</f>
        <v>67.53521126760563</v>
      </c>
      <c r="D200" s="15">
        <v>0.0794462</v>
      </c>
      <c r="E200" s="15">
        <v>0.06950160356067</v>
      </c>
    </row>
    <row r="201" spans="1:5" s="5" customFormat="1" ht="12.75">
      <c r="A201" s="1"/>
      <c r="B201" s="1"/>
      <c r="C201" s="1"/>
      <c r="D201" s="1"/>
      <c r="E201" s="1"/>
    </row>
    <row r="202" spans="1:5" s="5" customFormat="1" ht="15">
      <c r="A202" s="6" t="s">
        <v>87</v>
      </c>
      <c r="B202" s="6"/>
      <c r="C202" s="6"/>
      <c r="D202" s="6"/>
      <c r="E202" s="6"/>
    </row>
    <row r="203" spans="1:5" s="5" customFormat="1" ht="12.75">
      <c r="A203" s="3" t="s">
        <v>6</v>
      </c>
      <c r="B203" s="18">
        <f>C203/C$203</f>
        <v>1</v>
      </c>
      <c r="C203" s="24">
        <f>VLOOKUP($A$6,data!$A$2:$GZ$198,71,FALSE)</f>
        <v>639.9718309859155</v>
      </c>
      <c r="D203" s="18">
        <v>1</v>
      </c>
      <c r="E203" s="18">
        <v>1</v>
      </c>
    </row>
    <row r="204" spans="1:5" s="5" customFormat="1" ht="12.75">
      <c r="A204" s="2" t="s">
        <v>215</v>
      </c>
      <c r="B204" s="15">
        <f aca="true" t="shared" si="12" ref="B204:B210">C204/C$203</f>
        <v>0.6327743298560675</v>
      </c>
      <c r="C204" s="16">
        <f>VLOOKUP($A$6,data!$A$2:$GZ$198,72,FALSE)</f>
        <v>404.9577464788732</v>
      </c>
      <c r="D204" s="15">
        <v>0.7722804</v>
      </c>
      <c r="E204" s="15">
        <v>0.83315358623319</v>
      </c>
    </row>
    <row r="205" spans="1:5" s="5" customFormat="1" ht="12.75">
      <c r="A205" s="2" t="s">
        <v>88</v>
      </c>
      <c r="B205" s="15">
        <f t="shared" si="12"/>
        <v>0.30881640917293895</v>
      </c>
      <c r="C205" s="16">
        <f>VLOOKUP($A$6,data!$A$2:$GZ$198,73,FALSE)</f>
        <v>197.6338028169014</v>
      </c>
      <c r="D205" s="15">
        <v>0.1596419</v>
      </c>
      <c r="E205" s="15">
        <v>0.08677073303013</v>
      </c>
    </row>
    <row r="206" spans="1:5" s="5" customFormat="1" ht="12.75">
      <c r="A206" s="2" t="s">
        <v>89</v>
      </c>
      <c r="B206" s="15">
        <f t="shared" si="12"/>
        <v>0.007570755755094854</v>
      </c>
      <c r="C206" s="16">
        <f>VLOOKUP($A$6,data!$A$2:$GZ$198,74,FALSE)</f>
        <v>4.845070422535211</v>
      </c>
      <c r="D206" s="15">
        <v>0.0054581</v>
      </c>
      <c r="E206" s="15">
        <v>0.00328228087645</v>
      </c>
    </row>
    <row r="207" spans="1:5" s="5" customFormat="1" ht="12.75">
      <c r="A207" s="2" t="s">
        <v>90</v>
      </c>
      <c r="B207" s="15">
        <f t="shared" si="12"/>
        <v>0.009375412650204674</v>
      </c>
      <c r="C207" s="16">
        <f>VLOOKUP($A$6,data!$A$2:$GZ$198,75,FALSE)</f>
        <v>6</v>
      </c>
      <c r="D207" s="15">
        <v>0.0056778</v>
      </c>
      <c r="E207" s="15">
        <v>0.00692204162742</v>
      </c>
    </row>
    <row r="208" spans="1:5" s="5" customFormat="1" ht="12.75">
      <c r="A208" s="2" t="s">
        <v>91</v>
      </c>
      <c r="B208" s="15">
        <f t="shared" si="12"/>
        <v>0.0031251375500682245</v>
      </c>
      <c r="C208" s="16">
        <f>VLOOKUP($A$6,data!$A$2:$GZ$198,76,FALSE)</f>
        <v>2</v>
      </c>
      <c r="D208" s="15">
        <v>0.0029337</v>
      </c>
      <c r="E208" s="15">
        <v>0.00433432545171</v>
      </c>
    </row>
    <row r="209" spans="1:5" s="5" customFormat="1" ht="12.75">
      <c r="A209" s="2" t="s">
        <v>216</v>
      </c>
      <c r="B209" s="15">
        <f t="shared" si="12"/>
        <v>0.019829217835292044</v>
      </c>
      <c r="C209" s="16">
        <f>VLOOKUP($A$6,data!$A$2:$GZ$198,77,FALSE)</f>
        <v>12.690140845070422</v>
      </c>
      <c r="D209" s="15">
        <v>0.029746</v>
      </c>
      <c r="E209" s="15">
        <v>0.02592531673226</v>
      </c>
    </row>
    <row r="210" spans="1:5" s="5" customFormat="1" ht="12.75">
      <c r="A210" s="2" t="s">
        <v>92</v>
      </c>
      <c r="B210" s="15">
        <f t="shared" si="12"/>
        <v>0.01850873718033376</v>
      </c>
      <c r="C210" s="16">
        <f>C203-SUM(C204:C209)</f>
        <v>11.845070422535287</v>
      </c>
      <c r="D210" s="15">
        <v>0.0242621</v>
      </c>
      <c r="E210" s="15">
        <v>0.0396117160488</v>
      </c>
    </row>
    <row r="211" spans="1:5" s="5" customFormat="1" ht="12.75">
      <c r="A211" s="1"/>
      <c r="B211" s="1"/>
      <c r="C211" s="1"/>
      <c r="D211" s="1"/>
      <c r="E211" s="1"/>
    </row>
    <row r="212" spans="1:5" s="5" customFormat="1" ht="15">
      <c r="A212" s="6" t="s">
        <v>93</v>
      </c>
      <c r="B212" s="6"/>
      <c r="C212" s="6"/>
      <c r="D212" s="6"/>
      <c r="E212" s="6"/>
    </row>
    <row r="213" spans="1:5" s="5" customFormat="1" ht="12.75">
      <c r="A213" s="3" t="s">
        <v>94</v>
      </c>
      <c r="B213" s="18">
        <f>C213/C$213</f>
        <v>1</v>
      </c>
      <c r="C213" s="24">
        <f>VLOOKUP($A$6,data!$A$2:$GZ$198,78,FALSE)</f>
        <v>26.535211267605632</v>
      </c>
      <c r="D213" s="18">
        <v>1</v>
      </c>
      <c r="E213" s="18">
        <v>1</v>
      </c>
    </row>
    <row r="214" spans="1:5" s="5" customFormat="1" ht="12.75">
      <c r="A214" s="2" t="s">
        <v>95</v>
      </c>
      <c r="B214" s="15">
        <f>C214/C$213</f>
        <v>0.11305732484076433</v>
      </c>
      <c r="C214" s="16">
        <f>VLOOKUP($A$6,data!$A$2:$GZ$198,79,FALSE)</f>
        <v>3</v>
      </c>
      <c r="D214" s="15">
        <v>0.1320984</v>
      </c>
      <c r="E214" s="15">
        <v>0.22100876290334</v>
      </c>
    </row>
    <row r="215" spans="1:5" s="5" customFormat="1" ht="12.75">
      <c r="A215" s="2" t="s">
        <v>96</v>
      </c>
      <c r="B215" s="15">
        <f>C215/C$213</f>
        <v>0.03768577494692145</v>
      </c>
      <c r="C215" s="16">
        <f>VLOOKUP($A$6,data!$A$2:$GZ$198,80,FALSE)</f>
        <v>1</v>
      </c>
      <c r="D215" s="15">
        <v>0.2355755</v>
      </c>
      <c r="E215" s="15">
        <v>0.21726909370565</v>
      </c>
    </row>
    <row r="216" spans="1:5" s="5" customFormat="1" ht="12.75">
      <c r="A216" s="2" t="s">
        <v>97</v>
      </c>
      <c r="B216" s="15">
        <f>C216/C$213</f>
        <v>0.0753715498938429</v>
      </c>
      <c r="C216" s="16">
        <f>VLOOKUP($A$6,data!$A$2:$GZ$198,81,FALSE)</f>
        <v>2</v>
      </c>
      <c r="D216" s="15">
        <v>0.2039174</v>
      </c>
      <c r="E216" s="15">
        <v>0.18776876333661</v>
      </c>
    </row>
    <row r="217" spans="1:5" s="5" customFormat="1" ht="12.75">
      <c r="A217" s="2" t="s">
        <v>98</v>
      </c>
      <c r="B217" s="15">
        <f>C217/C$213</f>
        <v>0.7738853503184713</v>
      </c>
      <c r="C217" s="16">
        <f>VLOOKUP($A$6,data!$A$2:$GZ$198,82,FALSE)</f>
        <v>20.535211267605632</v>
      </c>
      <c r="D217" s="15">
        <v>0.4284087</v>
      </c>
      <c r="E217" s="15">
        <v>0.37395338005437</v>
      </c>
    </row>
    <row r="218" spans="1:5" s="5" customFormat="1" ht="12.75">
      <c r="A218" s="1"/>
      <c r="B218" s="1"/>
      <c r="C218" s="1"/>
      <c r="D218" s="1"/>
      <c r="E218" s="1"/>
    </row>
    <row r="219" spans="1:5" s="5" customFormat="1" ht="15">
      <c r="A219" s="6" t="s">
        <v>99</v>
      </c>
      <c r="B219" s="6"/>
      <c r="C219" s="6"/>
      <c r="D219" s="6"/>
      <c r="E219" s="6"/>
    </row>
    <row r="220" spans="1:5" s="5" customFormat="1" ht="12.75">
      <c r="A220" s="3" t="s">
        <v>100</v>
      </c>
      <c r="B220" s="18">
        <f>C220/C$220</f>
        <v>1</v>
      </c>
      <c r="C220" s="24">
        <f>VLOOKUP($A$6,data!$A$2:$GZ$198,83,FALSE)</f>
        <v>619.1267605633802</v>
      </c>
      <c r="D220" s="18">
        <v>1</v>
      </c>
      <c r="E220" s="18">
        <v>1</v>
      </c>
    </row>
    <row r="221" spans="1:5" s="5" customFormat="1" ht="12.75">
      <c r="A221" s="2" t="s">
        <v>101</v>
      </c>
      <c r="B221" s="15">
        <f aca="true" t="shared" si="13" ref="B221:B228">C221/C$220</f>
        <v>0.9806178625051185</v>
      </c>
      <c r="C221" s="16">
        <f>VLOOKUP($A$6,data!$A$2:$GZ$198,84,FALSE)</f>
        <v>607.1267605633802</v>
      </c>
      <c r="D221" s="15">
        <v>0.9882505364950182</v>
      </c>
      <c r="E221" s="15">
        <v>0.9856317319507181</v>
      </c>
    </row>
    <row r="222" spans="1:5" s="5" customFormat="1" ht="12.75">
      <c r="A222" s="2" t="s">
        <v>102</v>
      </c>
      <c r="B222" s="15">
        <f t="shared" si="13"/>
        <v>0.00969106874744074</v>
      </c>
      <c r="C222" s="16">
        <f>VLOOKUP($A$6,data!$A$2:$GZ$198,85,FALSE)</f>
        <v>6</v>
      </c>
      <c r="D222" s="15">
        <v>0.010173370257250477</v>
      </c>
      <c r="E222" s="15">
        <v>0.012138587943510862</v>
      </c>
    </row>
    <row r="223" spans="1:5" s="5" customFormat="1" ht="12.75">
      <c r="A223" s="2" t="s">
        <v>103</v>
      </c>
      <c r="B223" s="15">
        <f t="shared" si="13"/>
        <v>0.00969106874744074</v>
      </c>
      <c r="C223" s="16">
        <f>VLOOKUP($A$6,data!$A$2:$GZ$198,86,FALSE)</f>
        <v>6</v>
      </c>
      <c r="D223" s="15">
        <v>0.0015760932477315837</v>
      </c>
      <c r="E223" s="15">
        <v>0.002229680105771085</v>
      </c>
    </row>
    <row r="224" spans="1:5" s="5" customFormat="1" ht="12.75">
      <c r="A224" s="2" t="s">
        <v>104</v>
      </c>
      <c r="B224" s="15">
        <f t="shared" si="13"/>
        <v>0.21989171481869058</v>
      </c>
      <c r="C224" s="16">
        <f>VLOOKUP($A$6,data!$A$2:$GZ$198,87,FALSE)</f>
        <v>136.14084507042253</v>
      </c>
      <c r="D224" s="15">
        <v>0.053600527145312264</v>
      </c>
      <c r="E224" s="15">
        <v>0.011209945326727656</v>
      </c>
    </row>
    <row r="225" spans="1:5" s="5" customFormat="1" ht="12.75">
      <c r="A225" s="2" t="s">
        <v>190</v>
      </c>
      <c r="B225" s="15">
        <f t="shared" si="13"/>
        <v>0.0730469994085262</v>
      </c>
      <c r="C225" s="16">
        <f>C220-(C226+C224)</f>
        <v>45.22535211267598</v>
      </c>
      <c r="D225" s="15">
        <v>0.02028886138393441</v>
      </c>
      <c r="E225" s="15">
        <v>0.0057990830020497345</v>
      </c>
    </row>
    <row r="226" spans="1:5" s="5" customFormat="1" ht="12.75">
      <c r="A226" s="2" t="s">
        <v>191</v>
      </c>
      <c r="B226" s="15">
        <f t="shared" si="13"/>
        <v>0.7070612857727833</v>
      </c>
      <c r="C226" s="16">
        <f>VLOOKUP($A$6,data!$A$2:$GZ$198,88,FALSE)</f>
        <v>437.7605633802817</v>
      </c>
      <c r="D226" s="15">
        <v>0.9261106114707534</v>
      </c>
      <c r="E226" s="15">
        <v>0.9829909716712226</v>
      </c>
    </row>
    <row r="227" spans="1:5" s="5" customFormat="1" ht="12.75">
      <c r="A227" s="2" t="s">
        <v>105</v>
      </c>
      <c r="B227" s="15">
        <f t="shared" si="13"/>
        <v>0.13292233495609448</v>
      </c>
      <c r="C227" s="16">
        <f>VLOOKUP($A$6,data!$A$2:$GZ$198,89,FALSE)</f>
        <v>82.29577464788733</v>
      </c>
      <c r="D227" s="15">
        <v>0.2157155196210253</v>
      </c>
      <c r="E227" s="15">
        <v>0.3004218456288442</v>
      </c>
    </row>
    <row r="228" spans="1:5" s="5" customFormat="1" ht="12.75">
      <c r="A228" s="2" t="s">
        <v>106</v>
      </c>
      <c r="B228" s="15">
        <f t="shared" si="13"/>
        <v>0.19964511579234726</v>
      </c>
      <c r="C228" s="16">
        <f>VLOOKUP($A$6,data!$A$2:$GZ$198,90,FALSE)</f>
        <v>123.6056338028169</v>
      </c>
      <c r="D228" s="15">
        <v>0.07075501099703484</v>
      </c>
      <c r="E228" s="15">
        <v>0.07379045422600773</v>
      </c>
    </row>
    <row r="229" s="5" customFormat="1" ht="12.75"/>
    <row r="230" spans="1:5" s="5" customFormat="1" ht="18.75">
      <c r="A230" s="8" t="s">
        <v>266</v>
      </c>
      <c r="B230" s="30"/>
      <c r="C230" s="30"/>
      <c r="D230" s="30"/>
      <c r="E230" s="30"/>
    </row>
    <row r="231" spans="1:5" s="5" customFormat="1" ht="12.75">
      <c r="A231" s="1"/>
      <c r="B231" s="1"/>
      <c r="C231" s="1"/>
      <c r="D231" s="1"/>
      <c r="E231" s="1"/>
    </row>
    <row r="232" spans="1:5" s="5" customFormat="1" ht="15">
      <c r="A232" s="28" t="s">
        <v>0</v>
      </c>
      <c r="B232" s="37" t="str">
        <f>CONCATENATE($A$6," SZ")</f>
        <v>Acharacle SZ</v>
      </c>
      <c r="C232" s="38"/>
      <c r="D232" s="29" t="s">
        <v>1</v>
      </c>
      <c r="E232" s="29" t="s">
        <v>2</v>
      </c>
    </row>
    <row r="233" spans="1:5" s="5" customFormat="1" ht="15">
      <c r="A233" s="28" t="s">
        <v>3</v>
      </c>
      <c r="B233" s="28" t="s">
        <v>4</v>
      </c>
      <c r="C233" s="28" t="s">
        <v>5</v>
      </c>
      <c r="D233" s="28" t="s">
        <v>4</v>
      </c>
      <c r="E233" s="28" t="s">
        <v>4</v>
      </c>
    </row>
    <row r="234" s="5" customFormat="1" ht="12.75"/>
    <row r="235" spans="1:5" s="5" customFormat="1" ht="15">
      <c r="A235" s="6" t="s">
        <v>147</v>
      </c>
      <c r="B235" s="6"/>
      <c r="C235" s="6"/>
      <c r="D235" s="6"/>
      <c r="E235" s="6"/>
    </row>
    <row r="236" spans="1:5" s="5" customFormat="1" ht="12.75">
      <c r="A236" s="3" t="s">
        <v>631</v>
      </c>
      <c r="B236" s="18">
        <f>C236/C$236</f>
        <v>1</v>
      </c>
      <c r="C236" s="24">
        <f>VLOOKUP($A$6,data!$A$2:$GZ$198,91,FALSE)</f>
        <v>481.3098591549296</v>
      </c>
      <c r="D236" s="18">
        <v>1</v>
      </c>
      <c r="E236" s="18">
        <v>1</v>
      </c>
    </row>
    <row r="237" spans="1:5" s="5" customFormat="1" ht="12.75">
      <c r="A237" s="2" t="s">
        <v>273</v>
      </c>
      <c r="B237" s="15">
        <f aca="true" t="shared" si="14" ref="B237:B243">C237/C$236</f>
        <v>0.6939981857021625</v>
      </c>
      <c r="C237" s="22">
        <f>SUM(C238:C243)</f>
        <v>334.02816901408454</v>
      </c>
      <c r="D237" s="15">
        <v>0.714893592217164</v>
      </c>
      <c r="E237" s="15">
        <v>0.6898069023530864</v>
      </c>
    </row>
    <row r="238" spans="1:5" s="5" customFormat="1" ht="12.75">
      <c r="A238" s="2" t="s">
        <v>274</v>
      </c>
      <c r="B238" s="15">
        <f t="shared" si="14"/>
        <v>0.14637286746846925</v>
      </c>
      <c r="C238" s="16">
        <f>VLOOKUP($A$6,data!$A$2:$GZ$198,92,FALSE)</f>
        <v>70.45070422535211</v>
      </c>
      <c r="D238" s="15">
        <v>0.15155312811485397</v>
      </c>
      <c r="E238" s="15">
        <v>0.13343709781817542</v>
      </c>
    </row>
    <row r="239" spans="1:5" s="5" customFormat="1" ht="12.75">
      <c r="A239" s="2" t="s">
        <v>275</v>
      </c>
      <c r="B239" s="15">
        <f t="shared" si="14"/>
        <v>0.2659116846633307</v>
      </c>
      <c r="C239" s="16">
        <f>VLOOKUP($A$6,data!$A$2:$GZ$198,93,FALSE)</f>
        <v>127.98591549295774</v>
      </c>
      <c r="D239" s="15">
        <v>0.3946560035440116</v>
      </c>
      <c r="E239" s="15">
        <v>0.3962735453453317</v>
      </c>
    </row>
    <row r="240" spans="1:5" s="5" customFormat="1" ht="12.75">
      <c r="A240" s="2" t="s">
        <v>276</v>
      </c>
      <c r="B240" s="15">
        <f t="shared" si="14"/>
        <v>0.2384045884177567</v>
      </c>
      <c r="C240" s="16">
        <f>VLOOKUP($A$6,data!$A$2:$GZ$198,94,FALSE)</f>
        <v>114.74647887323944</v>
      </c>
      <c r="D240" s="15">
        <v>0.11031319036821581</v>
      </c>
      <c r="E240" s="15">
        <v>0.07497563297595031</v>
      </c>
    </row>
    <row r="241" spans="1:5" s="5" customFormat="1" ht="12.75">
      <c r="A241" s="2" t="s">
        <v>277</v>
      </c>
      <c r="B241" s="15">
        <f t="shared" si="14"/>
        <v>0.02876539958446727</v>
      </c>
      <c r="C241" s="16">
        <f>VLOOKUP($A$6,data!$A$2:$GZ$198,95,FALSE)</f>
        <v>13.845070422535212</v>
      </c>
      <c r="D241" s="15">
        <v>0.03973606439842152</v>
      </c>
      <c r="E241" s="15">
        <v>0.04770496633950631</v>
      </c>
    </row>
    <row r="242" spans="1:5" s="5" customFormat="1" ht="12.75">
      <c r="A242" s="2" t="s">
        <v>278</v>
      </c>
      <c r="B242" s="15">
        <f t="shared" si="14"/>
        <v>0.012465981915547361</v>
      </c>
      <c r="C242" s="16">
        <f>VLOOKUP($A$6,data!$A$2:$GZ$198,96,FALSE)</f>
        <v>6</v>
      </c>
      <c r="D242" s="15">
        <v>0.015382642503657678</v>
      </c>
      <c r="E242" s="15">
        <v>0.02920768763867796</v>
      </c>
    </row>
    <row r="243" spans="1:5" s="5" customFormat="1" ht="12.75">
      <c r="A243" s="2" t="s">
        <v>279</v>
      </c>
      <c r="B243" s="15">
        <f t="shared" si="14"/>
        <v>0.0020776636525912267</v>
      </c>
      <c r="C243" s="16">
        <f>VLOOKUP($A$6,data!$A$2:$GZ$198,97,FALSE)</f>
        <v>1</v>
      </c>
      <c r="D243" s="15">
        <v>0.003252563288003404</v>
      </c>
      <c r="E243" s="15">
        <v>0.008207972235444639</v>
      </c>
    </row>
    <row r="244" spans="1:5" s="5" customFormat="1" ht="12.75">
      <c r="A244" s="1"/>
      <c r="B244" s="1"/>
      <c r="C244" s="1"/>
      <c r="D244" s="1"/>
      <c r="E244" s="1"/>
    </row>
    <row r="245" spans="1:5" s="5" customFormat="1" ht="15">
      <c r="A245" s="7" t="s">
        <v>196</v>
      </c>
      <c r="B245" s="7"/>
      <c r="C245" s="7"/>
      <c r="D245" s="7"/>
      <c r="E245" s="7"/>
    </row>
    <row r="246" spans="1:5" s="5" customFormat="1" ht="12.75">
      <c r="A246" s="3" t="s">
        <v>631</v>
      </c>
      <c r="B246" s="18">
        <f>C246/C$246</f>
        <v>1</v>
      </c>
      <c r="C246" s="24">
        <f>VLOOKUP($A$6,data!$A$2:$GZ$198,98,FALSE)</f>
        <v>481.3098591549296</v>
      </c>
      <c r="D246" s="18">
        <v>1</v>
      </c>
      <c r="E246" s="18">
        <v>1</v>
      </c>
    </row>
    <row r="247" spans="1:5" s="5" customFormat="1" ht="12.75">
      <c r="A247" s="2" t="s">
        <v>280</v>
      </c>
      <c r="B247" s="15">
        <f aca="true" t="shared" si="15" ref="B247:B252">C247/C$246</f>
        <v>0.30600181429783746</v>
      </c>
      <c r="C247" s="16">
        <f>VLOOKUP($A$6,data!$A$2:$GZ$198,99,FALSE)</f>
        <v>147.28169014084506</v>
      </c>
      <c r="D247" s="15">
        <v>0.28510640778283597</v>
      </c>
      <c r="E247" s="15">
        <v>0.31019309764691366</v>
      </c>
    </row>
    <row r="248" spans="1:5" s="5" customFormat="1" ht="12.75">
      <c r="A248" s="2" t="s">
        <v>281</v>
      </c>
      <c r="B248" s="15">
        <f t="shared" si="15"/>
        <v>0.1981388815731718</v>
      </c>
      <c r="C248" s="16">
        <f>VLOOKUP($A$6,data!$A$2:$GZ$198,100,FALSE)</f>
        <v>95.36619718309859</v>
      </c>
      <c r="D248" s="15">
        <v>0.16027326194792402</v>
      </c>
      <c r="E248" s="15">
        <v>0.1490146151773189</v>
      </c>
    </row>
    <row r="249" spans="1:5" s="5" customFormat="1" ht="12.75">
      <c r="A249" s="2" t="s">
        <v>282</v>
      </c>
      <c r="B249" s="15">
        <f t="shared" si="15"/>
        <v>0.03019928013343868</v>
      </c>
      <c r="C249" s="16">
        <f>VLOOKUP($A$6,data!$A$2:$GZ$198,101,FALSE)</f>
        <v>14.535211267605634</v>
      </c>
      <c r="D249" s="15">
        <v>0.03187278863584698</v>
      </c>
      <c r="E249" s="15">
        <v>0.055008273454677334</v>
      </c>
    </row>
    <row r="250" spans="1:5" s="5" customFormat="1" ht="12.75">
      <c r="A250" s="2" t="s">
        <v>284</v>
      </c>
      <c r="B250" s="15">
        <f t="shared" si="15"/>
        <v>0.03259883533783981</v>
      </c>
      <c r="C250" s="16">
        <f>VLOOKUP($A$6,data!$A$2:$GZ$198,102,FALSE)</f>
        <v>15.690140845070422</v>
      </c>
      <c r="D250" s="15">
        <v>0.03752688610782422</v>
      </c>
      <c r="E250" s="15">
        <v>0.03564813765416708</v>
      </c>
    </row>
    <row r="251" spans="1:5" s="5" customFormat="1" ht="12.75">
      <c r="A251" s="2" t="s">
        <v>283</v>
      </c>
      <c r="B251" s="15">
        <f t="shared" si="15"/>
        <v>0.02844350803265736</v>
      </c>
      <c r="C251" s="16">
        <f>VLOOKUP($A$6,data!$A$2:$GZ$198,103,FALSE)</f>
        <v>13.690140845070422</v>
      </c>
      <c r="D251" s="15">
        <v>0.03852946833996864</v>
      </c>
      <c r="E251" s="15">
        <v>0.05137223494092728</v>
      </c>
    </row>
    <row r="252" spans="1:5" s="5" customFormat="1" ht="12.75">
      <c r="A252" s="2" t="s">
        <v>285</v>
      </c>
      <c r="B252" s="15">
        <f t="shared" si="15"/>
        <v>0.016621309220729814</v>
      </c>
      <c r="C252" s="16">
        <f>VLOOKUP($A$6,data!$A$2:$GZ$198,104,FALSE)</f>
        <v>8</v>
      </c>
      <c r="D252" s="15">
        <v>0.01690400275127217</v>
      </c>
      <c r="E252" s="15">
        <v>0.019149836419823048</v>
      </c>
    </row>
    <row r="253" s="5" customFormat="1" ht="12.75"/>
    <row r="254" spans="1:5" s="5" customFormat="1" ht="15">
      <c r="A254" s="6" t="s">
        <v>155</v>
      </c>
      <c r="B254" s="6"/>
      <c r="C254" s="6"/>
      <c r="D254" s="6"/>
      <c r="E254" s="6"/>
    </row>
    <row r="255" spans="1:5" s="5" customFormat="1" ht="12.75">
      <c r="A255" s="3" t="s">
        <v>632</v>
      </c>
      <c r="B255" s="18">
        <f>C255/C$255</f>
        <v>1</v>
      </c>
      <c r="C255" s="25">
        <f>VLOOKUP($A$6,data!$A$2:$GZ$198,105,FALSE)</f>
        <v>13.845070422535212</v>
      </c>
      <c r="D255" s="18">
        <v>1</v>
      </c>
      <c r="E255" s="18">
        <v>1</v>
      </c>
    </row>
    <row r="256" spans="1:5" s="5" customFormat="1" ht="12.75">
      <c r="A256" s="2" t="s">
        <v>286</v>
      </c>
      <c r="B256" s="15">
        <f>C256/C$255</f>
        <v>0.21668362156663273</v>
      </c>
      <c r="C256" s="23">
        <f>VLOOKUP($A$6,data!$A$2:$GZ$198,106,FALSE)</f>
        <v>3</v>
      </c>
      <c r="D256" s="15">
        <v>0.28531612146105323</v>
      </c>
      <c r="E256" s="15">
        <v>0.30210016155088854</v>
      </c>
    </row>
    <row r="257" spans="1:5" s="5" customFormat="1" ht="12.75">
      <c r="A257" s="2" t="s">
        <v>321</v>
      </c>
      <c r="B257" s="15">
        <f>C257/C$255</f>
        <v>0.422177009155646</v>
      </c>
      <c r="C257" s="23">
        <f>C255-(C256+C258)</f>
        <v>5.845070422535212</v>
      </c>
      <c r="D257" s="15">
        <v>0.48584421299691954</v>
      </c>
      <c r="E257" s="15">
        <v>0.5137529432882469</v>
      </c>
    </row>
    <row r="258" spans="1:5" s="5" customFormat="1" ht="12.75">
      <c r="A258" s="2" t="s">
        <v>320</v>
      </c>
      <c r="B258" s="15">
        <f>C258/C$255</f>
        <v>0.3611393692777212</v>
      </c>
      <c r="C258" s="23">
        <f>VLOOKUP($A$6,data!$A$2:$GZ$198,107,FALSE)</f>
        <v>5</v>
      </c>
      <c r="D258" s="15">
        <v>0.22883966554202725</v>
      </c>
      <c r="E258" s="15">
        <v>0.18414689516086455</v>
      </c>
    </row>
    <row r="259" spans="1:5" s="5" customFormat="1" ht="12.75">
      <c r="A259" s="2" t="s">
        <v>287</v>
      </c>
      <c r="B259" s="15">
        <f>C259/C$255</f>
        <v>0.07222787385554424</v>
      </c>
      <c r="C259" s="23">
        <f>VLOOKUP($A$6,data!$A$2:$GZ$198,108,FALSE)</f>
        <v>1</v>
      </c>
      <c r="D259" s="15">
        <v>0.0925627108698841</v>
      </c>
      <c r="E259" s="15">
        <v>0.1394617082158658</v>
      </c>
    </row>
    <row r="260" s="5" customFormat="1" ht="12.75"/>
    <row r="261" spans="1:5" s="5" customFormat="1" ht="15">
      <c r="A261" s="6" t="s">
        <v>148</v>
      </c>
      <c r="B261" s="6"/>
      <c r="C261" s="6"/>
      <c r="D261" s="6"/>
      <c r="E261" s="6"/>
    </row>
    <row r="262" spans="1:5" s="5" customFormat="1" ht="12.75">
      <c r="A262" s="3" t="s">
        <v>633</v>
      </c>
      <c r="B262" s="18">
        <f aca="true" t="shared" si="16" ref="B262:B267">C262/C$262</f>
        <v>1</v>
      </c>
      <c r="C262" s="24">
        <f>VLOOKUP($A$6,data!$A$2:$GZ$198,109,FALSE)</f>
        <v>319.1830985915493</v>
      </c>
      <c r="D262" s="18">
        <v>1</v>
      </c>
      <c r="E262" s="18">
        <v>1</v>
      </c>
    </row>
    <row r="263" spans="1:5" s="5" customFormat="1" ht="12.75">
      <c r="A263" s="2" t="s">
        <v>288</v>
      </c>
      <c r="B263" s="15">
        <f t="shared" si="16"/>
        <v>0.08529697290618657</v>
      </c>
      <c r="C263" s="16">
        <f>VLOOKUP($A$6,data!$A$2:$GZ$198,110,FALSE)</f>
        <v>27.225352112676056</v>
      </c>
      <c r="D263" s="15">
        <v>0.07225644139845581</v>
      </c>
      <c r="E263" s="15">
        <v>0.06987776605698688</v>
      </c>
    </row>
    <row r="264" spans="1:5" s="5" customFormat="1" ht="12.75">
      <c r="A264" s="2" t="s">
        <v>289</v>
      </c>
      <c r="B264" s="15">
        <f t="shared" si="16"/>
        <v>0.2855440826052422</v>
      </c>
      <c r="C264" s="16">
        <f>VLOOKUP($A$6,data!$A$2:$GZ$198,111,FALSE)</f>
        <v>91.14084507042253</v>
      </c>
      <c r="D264" s="15">
        <v>0.21393250628958102</v>
      </c>
      <c r="E264" s="15">
        <v>0.2104744139107909</v>
      </c>
    </row>
    <row r="265" spans="1:5" s="5" customFormat="1" ht="12.75">
      <c r="A265" s="2" t="s">
        <v>290</v>
      </c>
      <c r="B265" s="15">
        <f t="shared" si="16"/>
        <v>0.14795693230959314</v>
      </c>
      <c r="C265" s="16">
        <f>VLOOKUP($A$6,data!$A$2:$GZ$198,112,FALSE)</f>
        <v>47.225352112676056</v>
      </c>
      <c r="D265" s="15">
        <v>0.17760909169775316</v>
      </c>
      <c r="E265" s="15">
        <v>0.21172476404458668</v>
      </c>
    </row>
    <row r="266" spans="1:5" s="5" customFormat="1" ht="12.75">
      <c r="A266" s="2" t="s">
        <v>291</v>
      </c>
      <c r="B266" s="15">
        <f t="shared" si="16"/>
        <v>0.31206424852175446</v>
      </c>
      <c r="C266" s="16">
        <f>VLOOKUP($A$6,data!$A$2:$GZ$198,113,FALSE)</f>
        <v>99.6056338028169</v>
      </c>
      <c r="D266" s="15">
        <v>0.3786674763598508</v>
      </c>
      <c r="E266" s="15">
        <v>0.39079262345072</v>
      </c>
    </row>
    <row r="267" spans="1:5" s="5" customFormat="1" ht="12.75">
      <c r="A267" s="2" t="s">
        <v>292</v>
      </c>
      <c r="B267" s="15">
        <f t="shared" si="16"/>
        <v>0.16913776365722352</v>
      </c>
      <c r="C267" s="16">
        <f>VLOOKUP($A$6,data!$A$2:$GZ$198,114,FALSE)</f>
        <v>53.985915492957744</v>
      </c>
      <c r="D267" s="15">
        <v>0.15753448425435934</v>
      </c>
      <c r="E267" s="15">
        <v>0.11713043253691552</v>
      </c>
    </row>
    <row r="268" s="5" customFormat="1" ht="12.75"/>
    <row r="269" spans="1:5" s="5" customFormat="1" ht="15">
      <c r="A269" s="6" t="s">
        <v>149</v>
      </c>
      <c r="B269" s="6"/>
      <c r="C269" s="6"/>
      <c r="D269" s="6"/>
      <c r="E269" s="6"/>
    </row>
    <row r="270" spans="1:5" s="5" customFormat="1" ht="12.75">
      <c r="A270" s="3" t="s">
        <v>633</v>
      </c>
      <c r="B270" s="18">
        <f>C270/C$270</f>
        <v>1</v>
      </c>
      <c r="C270" s="24">
        <f>VLOOKUP($A$6,data!$A$2:$GZ$198,115,FALSE)</f>
        <v>319.1830985915493</v>
      </c>
      <c r="D270" s="18">
        <v>1</v>
      </c>
      <c r="E270" s="18">
        <v>1</v>
      </c>
    </row>
    <row r="271" spans="1:5" s="5" customFormat="1" ht="12.75">
      <c r="A271" s="2" t="s">
        <v>293</v>
      </c>
      <c r="B271" s="15">
        <f aca="true" t="shared" si="17" ref="B271:B288">C271/C$270</f>
        <v>0.13229194245874148</v>
      </c>
      <c r="C271" s="16">
        <f>VLOOKUP($A$6,data!$A$2:$GZ$198,116,FALSE)</f>
        <v>42.225352112676056</v>
      </c>
      <c r="D271" s="15">
        <v>0.043185564327231724</v>
      </c>
      <c r="E271" s="15">
        <v>0.01996984379562914</v>
      </c>
    </row>
    <row r="272" spans="1:5" s="5" customFormat="1" ht="12.75">
      <c r="A272" s="2" t="s">
        <v>294</v>
      </c>
      <c r="B272" s="15">
        <f t="shared" si="17"/>
        <v>0.005780601888624128</v>
      </c>
      <c r="C272" s="16">
        <f>VLOOKUP($A$6,data!$A$2:$GZ$198,117,FALSE)</f>
        <v>1.8450704225352113</v>
      </c>
      <c r="D272" s="15">
        <v>0.012266851739394466</v>
      </c>
      <c r="E272" s="15">
        <v>0.013500761851408184</v>
      </c>
    </row>
    <row r="273" spans="1:5" s="5" customFormat="1" ht="12.75">
      <c r="A273" s="2" t="s">
        <v>295</v>
      </c>
      <c r="B273" s="15">
        <f t="shared" si="17"/>
        <v>0.04867178536757567</v>
      </c>
      <c r="C273" s="16">
        <f>VLOOKUP($A$6,data!$A$2:$GZ$198,118,FALSE)</f>
        <v>15.535211267605634</v>
      </c>
      <c r="D273" s="15">
        <v>0.057282901015008256</v>
      </c>
      <c r="E273" s="15">
        <v>0.07709340278398583</v>
      </c>
    </row>
    <row r="274" spans="1:5" s="5" customFormat="1" ht="12.75">
      <c r="A274" s="2" t="s">
        <v>296</v>
      </c>
      <c r="B274" s="15">
        <f t="shared" si="17"/>
        <v>0</v>
      </c>
      <c r="C274" s="16">
        <f>VLOOKUP($A$6,data!$A$2:$GZ$198,119,FALSE)</f>
        <v>0</v>
      </c>
      <c r="D274" s="15">
        <v>0.007747028715190424</v>
      </c>
      <c r="E274" s="15">
        <v>0.008019802176888587</v>
      </c>
    </row>
    <row r="275" spans="1:5" s="5" customFormat="1" ht="12.75">
      <c r="A275" s="2" t="s">
        <v>297</v>
      </c>
      <c r="B275" s="15">
        <f t="shared" si="17"/>
        <v>0.009398993910510987</v>
      </c>
      <c r="C275" s="16">
        <f>VLOOKUP($A$6,data!$A$2:$GZ$198,120,FALSE)</f>
        <v>3</v>
      </c>
      <c r="D275" s="15">
        <v>0.013143055435065502</v>
      </c>
      <c r="E275" s="15">
        <v>0.007630830845148487</v>
      </c>
    </row>
    <row r="276" spans="1:5" s="5" customFormat="1" ht="12.75">
      <c r="A276" s="2" t="s">
        <v>298</v>
      </c>
      <c r="B276" s="15">
        <f t="shared" si="17"/>
        <v>0.08626776100961962</v>
      </c>
      <c r="C276" s="16">
        <f>VLOOKUP($A$6,data!$A$2:$GZ$198,121,FALSE)</f>
        <v>27.535211267605632</v>
      </c>
      <c r="D276" s="15">
        <v>0.09783985425522687</v>
      </c>
      <c r="E276" s="15">
        <v>0.0795992681458702</v>
      </c>
    </row>
    <row r="277" spans="1:5" s="5" customFormat="1" ht="12.75">
      <c r="A277" s="2" t="s">
        <v>299</v>
      </c>
      <c r="B277" s="15">
        <f t="shared" si="17"/>
        <v>0.1089047745123996</v>
      </c>
      <c r="C277" s="16">
        <f>VLOOKUP($A$6,data!$A$2:$GZ$198,122,FALSE)</f>
        <v>34.76056338028169</v>
      </c>
      <c r="D277" s="15">
        <v>0.1493797171857378</v>
      </c>
      <c r="E277" s="15">
        <v>0.14963754944087854</v>
      </c>
    </row>
    <row r="278" spans="1:5" s="5" customFormat="1" ht="12.75">
      <c r="A278" s="2" t="s">
        <v>300</v>
      </c>
      <c r="B278" s="15">
        <f t="shared" si="17"/>
        <v>0.08578236695790309</v>
      </c>
      <c r="C278" s="16">
        <f>VLOOKUP($A$6,data!$A$2:$GZ$198,123,FALSE)</f>
        <v>27.380281690140844</v>
      </c>
      <c r="D278" s="15">
        <v>0.05026459616552443</v>
      </c>
      <c r="E278" s="15">
        <v>0.04970847015866772</v>
      </c>
    </row>
    <row r="279" spans="1:5" s="5" customFormat="1" ht="12.75">
      <c r="A279" s="2" t="s">
        <v>301</v>
      </c>
      <c r="B279" s="15">
        <f t="shared" si="17"/>
        <v>0.10841938046068306</v>
      </c>
      <c r="C279" s="16">
        <f>VLOOKUP($A$6,data!$A$2:$GZ$198,124,FALSE)</f>
        <v>34.6056338028169</v>
      </c>
      <c r="D279" s="15">
        <v>0.09137676758913856</v>
      </c>
      <c r="E279" s="15">
        <v>0.06284529151990846</v>
      </c>
    </row>
    <row r="280" spans="1:5" s="5" customFormat="1" ht="12.75">
      <c r="A280" s="2" t="s">
        <v>302</v>
      </c>
      <c r="B280" s="15">
        <f t="shared" si="17"/>
        <v>0.0245785897096461</v>
      </c>
      <c r="C280" s="16">
        <f>VLOOKUP($A$6,data!$A$2:$GZ$198,125,FALSE)</f>
        <v>7.845070422535211</v>
      </c>
      <c r="D280" s="15">
        <v>0.023865706601891207</v>
      </c>
      <c r="E280" s="15">
        <v>0.02742029365547629</v>
      </c>
    </row>
    <row r="281" spans="1:5" s="5" customFormat="1" ht="12.75">
      <c r="A281" s="2" t="s">
        <v>303</v>
      </c>
      <c r="B281" s="15">
        <f t="shared" si="17"/>
        <v>0.003132997970170329</v>
      </c>
      <c r="C281" s="16">
        <f>VLOOKUP($A$6,data!$A$2:$GZ$198,126,FALSE)</f>
        <v>1</v>
      </c>
      <c r="D281" s="15">
        <v>0.012553136115207775</v>
      </c>
      <c r="E281" s="15">
        <v>0.04509723290006139</v>
      </c>
    </row>
    <row r="282" spans="1:5" s="5" customFormat="1" ht="12.75">
      <c r="A282" s="2" t="s">
        <v>304</v>
      </c>
      <c r="B282" s="15">
        <f t="shared" si="17"/>
        <v>0.012531991880681315</v>
      </c>
      <c r="C282" s="16">
        <f>VLOOKUP($A$6,data!$A$2:$GZ$198,127,FALSE)</f>
        <v>4</v>
      </c>
      <c r="D282" s="15">
        <v>0.013333911685607703</v>
      </c>
      <c r="E282" s="15">
        <v>0.011729531823933855</v>
      </c>
    </row>
    <row r="283" spans="1:5" s="5" customFormat="1" ht="12.75">
      <c r="A283" s="2" t="s">
        <v>305</v>
      </c>
      <c r="B283" s="15">
        <f t="shared" si="17"/>
        <v>0.030844585649986763</v>
      </c>
      <c r="C283" s="16">
        <f>VLOOKUP($A$6,data!$A$2:$GZ$198,128,FALSE)</f>
        <v>9.845070422535212</v>
      </c>
      <c r="D283" s="15">
        <v>0.044677713195107153</v>
      </c>
      <c r="E283" s="15">
        <v>0.05217341208115555</v>
      </c>
    </row>
    <row r="284" spans="1:5" s="5" customFormat="1" ht="12.75">
      <c r="A284" s="2" t="s">
        <v>306</v>
      </c>
      <c r="B284" s="15">
        <f t="shared" si="17"/>
        <v>0.0559085694113494</v>
      </c>
      <c r="C284" s="16">
        <f>VLOOKUP($A$6,data!$A$2:$GZ$198,129,FALSE)</f>
        <v>17.845070422535212</v>
      </c>
      <c r="D284" s="15">
        <v>0.03952459443046761</v>
      </c>
      <c r="E284" s="15">
        <v>0.04341222021578175</v>
      </c>
    </row>
    <row r="285" spans="1:5" s="5" customFormat="1" ht="12.75">
      <c r="A285" s="2" t="s">
        <v>307</v>
      </c>
      <c r="B285" s="15">
        <f t="shared" si="17"/>
        <v>0.028196981731532962</v>
      </c>
      <c r="C285" s="16">
        <f>VLOOKUP($A$6,data!$A$2:$GZ$198,130,FALSE)</f>
        <v>9</v>
      </c>
      <c r="D285" s="15">
        <v>0.0664092999045719</v>
      </c>
      <c r="E285" s="15">
        <v>0.06965964015185377</v>
      </c>
    </row>
    <row r="286" spans="1:5" s="5" customFormat="1" ht="12.75">
      <c r="A286" s="2" t="s">
        <v>308</v>
      </c>
      <c r="B286" s="15">
        <f t="shared" si="17"/>
        <v>0.0778395552025417</v>
      </c>
      <c r="C286" s="16">
        <f>VLOOKUP($A$6,data!$A$2:$GZ$198,131,FALSE)</f>
        <v>24.845070422535212</v>
      </c>
      <c r="D286" s="15">
        <v>0.07578728203348659</v>
      </c>
      <c r="E286" s="15">
        <v>0.08421249197920454</v>
      </c>
    </row>
    <row r="287" spans="1:5" s="5" customFormat="1" ht="12.75">
      <c r="A287" s="2" t="s">
        <v>309</v>
      </c>
      <c r="B287" s="15">
        <f t="shared" si="17"/>
        <v>0.13445415232547878</v>
      </c>
      <c r="C287" s="16">
        <f>VLOOKUP($A$6,data!$A$2:$GZ$198,132,FALSE)</f>
        <v>42.91549295774648</v>
      </c>
      <c r="D287" s="15">
        <v>0.15199965298863533</v>
      </c>
      <c r="E287" s="15">
        <v>0.1497134365954877</v>
      </c>
    </row>
    <row r="288" spans="1:5" s="5" customFormat="1" ht="12.75">
      <c r="A288" s="2" t="s">
        <v>310</v>
      </c>
      <c r="B288" s="15">
        <f t="shared" si="17"/>
        <v>0.04699496955255494</v>
      </c>
      <c r="C288" s="16">
        <f>VLOOKUP($A$6,data!$A$2:$GZ$198,133,FALSE)</f>
        <v>15</v>
      </c>
      <c r="D288" s="15">
        <v>0.04936236661750673</v>
      </c>
      <c r="E288" s="15">
        <v>0.04857651987866002</v>
      </c>
    </row>
    <row r="289" s="5" customFormat="1" ht="12.75"/>
    <row r="290" spans="1:5" s="5" customFormat="1" ht="15">
      <c r="A290" s="6" t="s">
        <v>150</v>
      </c>
      <c r="B290" s="6"/>
      <c r="C290" s="6"/>
      <c r="D290" s="6"/>
      <c r="E290" s="6"/>
    </row>
    <row r="291" spans="1:5" s="5" customFormat="1" ht="12.75">
      <c r="A291" s="3" t="s">
        <v>634</v>
      </c>
      <c r="B291" s="18">
        <f>C291/C$291</f>
        <v>1</v>
      </c>
      <c r="C291" s="24">
        <f>VLOOKUP($A$6,data!$A$2:$GZ$198,134,FALSE)</f>
        <v>319.1830985915493</v>
      </c>
      <c r="D291" s="18">
        <v>1</v>
      </c>
      <c r="E291" s="18">
        <v>1</v>
      </c>
    </row>
    <row r="292" spans="1:5" s="5" customFormat="1" ht="12.75">
      <c r="A292" s="2" t="s">
        <v>311</v>
      </c>
      <c r="B292" s="15">
        <f aca="true" t="shared" si="18" ref="B292:B300">C292/C$291</f>
        <v>0.11203777248256994</v>
      </c>
      <c r="C292" s="16">
        <f>VLOOKUP($A$6,data!$A$2:$GZ$198,135,FALSE)</f>
        <v>35.76056338028169</v>
      </c>
      <c r="D292" s="15">
        <v>0.09734536306064026</v>
      </c>
      <c r="E292" s="15">
        <v>0.08376153951595121</v>
      </c>
    </row>
    <row r="293" spans="1:5" s="5" customFormat="1" ht="12.75">
      <c r="A293" s="2" t="s">
        <v>312</v>
      </c>
      <c r="B293" s="15">
        <f t="shared" si="18"/>
        <v>0.14385314623598977</v>
      </c>
      <c r="C293" s="16">
        <f>VLOOKUP($A$6,data!$A$2:$GZ$198,136,FALSE)</f>
        <v>45.91549295774648</v>
      </c>
      <c r="D293" s="15">
        <v>0.14635204302940927</v>
      </c>
      <c r="E293" s="15">
        <v>0.167523476346848</v>
      </c>
    </row>
    <row r="294" spans="1:5" s="5" customFormat="1" ht="12.75">
      <c r="A294" s="2" t="s">
        <v>313</v>
      </c>
      <c r="B294" s="15">
        <f t="shared" si="18"/>
        <v>0.08626776100961962</v>
      </c>
      <c r="C294" s="16">
        <f>VLOOKUP($A$6,data!$A$2:$GZ$198,137,FALSE)</f>
        <v>27.535211267605632</v>
      </c>
      <c r="D294" s="15">
        <v>0.11001127786935024</v>
      </c>
      <c r="E294" s="15">
        <v>0.12649713237938015</v>
      </c>
    </row>
    <row r="295" spans="1:5" s="5" customFormat="1" ht="12.75">
      <c r="A295" s="2" t="s">
        <v>314</v>
      </c>
      <c r="B295" s="15">
        <f t="shared" si="18"/>
        <v>0.06866119495190186</v>
      </c>
      <c r="C295" s="16">
        <f>VLOOKUP($A$6,data!$A$2:$GZ$198,138,FALSE)</f>
        <v>21.91549295774648</v>
      </c>
      <c r="D295" s="15">
        <v>0.09696365055955582</v>
      </c>
      <c r="E295" s="15">
        <v>0.11368928779309427</v>
      </c>
    </row>
    <row r="296" spans="1:5" s="5" customFormat="1" ht="12.75">
      <c r="A296" s="2" t="s">
        <v>315</v>
      </c>
      <c r="B296" s="15">
        <f t="shared" si="18"/>
        <v>0.19495190186214809</v>
      </c>
      <c r="C296" s="16">
        <f>VLOOKUP($A$6,data!$A$2:$GZ$198,139,FALSE)</f>
        <v>62.225352112676056</v>
      </c>
      <c r="D296" s="15">
        <v>0.16921141667389614</v>
      </c>
      <c r="E296" s="15">
        <v>0.12522453260863087</v>
      </c>
    </row>
    <row r="297" spans="1:5" s="5" customFormat="1" ht="12.75">
      <c r="A297" s="2" t="s">
        <v>316</v>
      </c>
      <c r="B297" s="15">
        <f t="shared" si="18"/>
        <v>0.10868414085252846</v>
      </c>
      <c r="C297" s="16">
        <f>VLOOKUP($A$6,data!$A$2:$GZ$198,140,FALSE)</f>
        <v>34.690140845070424</v>
      </c>
      <c r="D297" s="15">
        <v>0.10283681790578643</v>
      </c>
      <c r="E297" s="15">
        <v>0.09714668271819046</v>
      </c>
    </row>
    <row r="298" spans="1:5" s="5" customFormat="1" ht="12.75">
      <c r="A298" s="2" t="s">
        <v>317</v>
      </c>
      <c r="B298" s="15">
        <f t="shared" si="18"/>
        <v>0.04337657753066808</v>
      </c>
      <c r="C298" s="16">
        <f>VLOOKUP($A$6,data!$A$2:$GZ$198,141,FALSE)</f>
        <v>13.845070422535212</v>
      </c>
      <c r="D298" s="15">
        <v>0.08156502125444609</v>
      </c>
      <c r="E298" s="15">
        <v>0.09311751185488469</v>
      </c>
    </row>
    <row r="299" spans="1:5" s="5" customFormat="1" ht="12.75">
      <c r="A299" s="2" t="s">
        <v>319</v>
      </c>
      <c r="B299" s="15">
        <f t="shared" si="18"/>
        <v>0.10771335274909541</v>
      </c>
      <c r="C299" s="16">
        <f>VLOOKUP($A$6,data!$A$2:$GZ$198,142,FALSE)</f>
        <v>34.38028169014085</v>
      </c>
      <c r="D299" s="15">
        <v>0.08161707295913942</v>
      </c>
      <c r="E299" s="15">
        <v>0.07691778957803166</v>
      </c>
    </row>
    <row r="300" spans="1:5" s="5" customFormat="1" ht="12.75">
      <c r="A300" s="2" t="s">
        <v>318</v>
      </c>
      <c r="B300" s="15">
        <f t="shared" si="18"/>
        <v>0.13445415232547878</v>
      </c>
      <c r="C300" s="16">
        <f>VLOOKUP($A$6,data!$A$2:$GZ$198,143,FALSE)</f>
        <v>42.91549295774648</v>
      </c>
      <c r="D300" s="15">
        <v>0.11409733668777654</v>
      </c>
      <c r="E300" s="15">
        <v>0.11612204720498868</v>
      </c>
    </row>
    <row r="301" s="5" customFormat="1" ht="12.75"/>
    <row r="302" spans="1:5" s="5" customFormat="1" ht="18.75">
      <c r="A302" s="8" t="s">
        <v>267</v>
      </c>
      <c r="B302" s="30"/>
      <c r="C302" s="30"/>
      <c r="D302" s="30"/>
      <c r="E302" s="30"/>
    </row>
    <row r="303" spans="1:5" s="5" customFormat="1" ht="12.75">
      <c r="A303" s="1"/>
      <c r="B303" s="1"/>
      <c r="C303" s="1"/>
      <c r="D303" s="1"/>
      <c r="E303" s="1"/>
    </row>
    <row r="304" spans="1:5" s="5" customFormat="1" ht="15">
      <c r="A304" s="28" t="s">
        <v>0</v>
      </c>
      <c r="B304" s="37" t="str">
        <f>CONCATENATE($A$6," SZ")</f>
        <v>Acharacle SZ</v>
      </c>
      <c r="C304" s="38"/>
      <c r="D304" s="29" t="s">
        <v>1</v>
      </c>
      <c r="E304" s="29" t="s">
        <v>2</v>
      </c>
    </row>
    <row r="305" spans="1:5" s="5" customFormat="1" ht="15">
      <c r="A305" s="28" t="s">
        <v>3</v>
      </c>
      <c r="B305" s="28" t="s">
        <v>4</v>
      </c>
      <c r="C305" s="28" t="s">
        <v>5</v>
      </c>
      <c r="D305" s="28" t="s">
        <v>4</v>
      </c>
      <c r="E305" s="28" t="s">
        <v>4</v>
      </c>
    </row>
    <row r="306" s="5" customFormat="1" ht="12.75"/>
    <row r="307" spans="1:5" s="5" customFormat="1" ht="15">
      <c r="A307" s="6" t="s">
        <v>151</v>
      </c>
      <c r="B307" s="6"/>
      <c r="C307" s="6"/>
      <c r="D307" s="6"/>
      <c r="E307" s="6"/>
    </row>
    <row r="308" spans="1:5" s="5" customFormat="1" ht="12.75">
      <c r="A308" s="3" t="s">
        <v>635</v>
      </c>
      <c r="B308" s="18">
        <f aca="true" t="shared" si="19" ref="B308:B313">C308/C$308</f>
        <v>1</v>
      </c>
      <c r="C308" s="24">
        <f>VLOOKUP($A$6,data!$A$2:$GZ$198,144,FALSE)</f>
        <v>522.2957746478874</v>
      </c>
      <c r="D308" s="18">
        <v>1</v>
      </c>
      <c r="E308" s="18">
        <v>1</v>
      </c>
    </row>
    <row r="309" spans="1:5" s="5" customFormat="1" ht="12.75">
      <c r="A309" s="2" t="s">
        <v>636</v>
      </c>
      <c r="B309" s="15">
        <f t="shared" si="19"/>
        <v>0.18450502925868995</v>
      </c>
      <c r="C309" s="16">
        <f>VLOOKUP($A$6,data!$A$2:$GZ$198,145,FALSE)</f>
        <v>96.36619718309859</v>
      </c>
      <c r="D309" s="15">
        <v>0.2549309509578785</v>
      </c>
      <c r="E309" s="15">
        <v>0.26789146193531416</v>
      </c>
    </row>
    <row r="310" spans="1:5" s="5" customFormat="1" ht="63.75">
      <c r="A310" s="26" t="s">
        <v>322</v>
      </c>
      <c r="B310" s="15">
        <f t="shared" si="19"/>
        <v>0.22147614810020763</v>
      </c>
      <c r="C310" s="16">
        <f>VLOOKUP($A$6,data!$A$2:$GZ$198,146,FALSE)</f>
        <v>115.67605633802818</v>
      </c>
      <c r="D310" s="15">
        <v>0.2449432193526063</v>
      </c>
      <c r="E310" s="15">
        <v>0.23084228804641713</v>
      </c>
    </row>
    <row r="311" spans="1:5" s="5" customFormat="1" ht="51">
      <c r="A311" s="26" t="s">
        <v>323</v>
      </c>
      <c r="B311" s="15">
        <f t="shared" si="19"/>
        <v>0.1584553569020845</v>
      </c>
      <c r="C311" s="16">
        <f>VLOOKUP($A$6,data!$A$2:$GZ$198,147,FALSE)</f>
        <v>82.7605633802817</v>
      </c>
      <c r="D311" s="15">
        <v>0.14393867899797624</v>
      </c>
      <c r="E311" s="15">
        <v>0.14327761681013695</v>
      </c>
    </row>
    <row r="312" spans="1:5" s="5" customFormat="1" ht="25.5">
      <c r="A312" s="26" t="s">
        <v>324</v>
      </c>
      <c r="B312" s="15">
        <f t="shared" si="19"/>
        <v>0.08437828654639591</v>
      </c>
      <c r="C312" s="16">
        <f>VLOOKUP($A$6,data!$A$2:$GZ$198,148,FALSE)</f>
        <v>44.070422535211264</v>
      </c>
      <c r="D312" s="15">
        <v>0.09247957888997241</v>
      </c>
      <c r="E312" s="15">
        <v>0.09705161276179063</v>
      </c>
    </row>
    <row r="313" spans="1:5" s="5" customFormat="1" ht="51">
      <c r="A313" s="26" t="s">
        <v>325</v>
      </c>
      <c r="B313" s="15">
        <f t="shared" si="19"/>
        <v>0.35118517919262193</v>
      </c>
      <c r="C313" s="16">
        <f>VLOOKUP($A$6,data!$A$2:$GZ$198,149,FALSE)</f>
        <v>183.42253521126761</v>
      </c>
      <c r="D313" s="15">
        <v>0.26370757180156656</v>
      </c>
      <c r="E313" s="15">
        <v>0.26093702044634115</v>
      </c>
    </row>
  </sheetData>
  <sheetProtection/>
  <mergeCells count="17">
    <mergeCell ref="A106:D106"/>
    <mergeCell ref="A111:D111"/>
    <mergeCell ref="B42:C42"/>
    <mergeCell ref="A45:D45"/>
    <mergeCell ref="A52:D52"/>
    <mergeCell ref="A78:D78"/>
    <mergeCell ref="A95:D95"/>
    <mergeCell ref="B143:C143"/>
    <mergeCell ref="B168:C168"/>
    <mergeCell ref="B232:C232"/>
    <mergeCell ref="B304:C304"/>
    <mergeCell ref="A1:E1"/>
    <mergeCell ref="A3:E3"/>
    <mergeCell ref="A4:E4"/>
    <mergeCell ref="A2:E2"/>
    <mergeCell ref="B11:C11"/>
    <mergeCell ref="A127:D127"/>
  </mergeCells>
  <dataValidations count="1">
    <dataValidation type="list" allowBlank="1" showInputMessage="1" showErrorMessage="1" sqref="A6">
      <formula1>SZlist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1">
      <pane xSplit="1" ySplit="1" topLeftCell="B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4" sqref="A74"/>
    </sheetView>
  </sheetViews>
  <sheetFormatPr defaultColWidth="9.140625" defaultRowHeight="12.75"/>
  <cols>
    <col min="1" max="1" width="22.00390625" style="5" customWidth="1"/>
    <col min="2" max="2" width="11.57421875" style="5" bestFit="1" customWidth="1"/>
    <col min="3" max="16384" width="9.140625" style="5" customWidth="1"/>
  </cols>
  <sheetData>
    <row r="1" spans="1:206" s="4" customFormat="1" ht="114.75">
      <c r="A1" s="4" t="s">
        <v>395</v>
      </c>
      <c r="B1" s="4" t="s">
        <v>396</v>
      </c>
      <c r="C1" s="4" t="s">
        <v>218</v>
      </c>
      <c r="D1" s="4" t="s">
        <v>219</v>
      </c>
      <c r="E1" s="4" t="s">
        <v>107</v>
      </c>
      <c r="F1" s="4" t="s">
        <v>108</v>
      </c>
      <c r="G1" s="4" t="s">
        <v>109</v>
      </c>
      <c r="H1" s="4" t="s">
        <v>110</v>
      </c>
      <c r="I1" s="4" t="s">
        <v>111</v>
      </c>
      <c r="J1" s="4" t="s">
        <v>112</v>
      </c>
      <c r="K1" s="4" t="s">
        <v>113</v>
      </c>
      <c r="L1" s="4" t="s">
        <v>114</v>
      </c>
      <c r="M1" s="4" t="s">
        <v>115</v>
      </c>
      <c r="N1" s="4" t="s">
        <v>116</v>
      </c>
      <c r="O1" s="4" t="s">
        <v>117</v>
      </c>
      <c r="P1" s="4" t="s">
        <v>118</v>
      </c>
      <c r="Q1" s="4" t="s">
        <v>119</v>
      </c>
      <c r="R1" s="4" t="s">
        <v>126</v>
      </c>
      <c r="S1" s="4" t="s">
        <v>120</v>
      </c>
      <c r="T1" s="4" t="s">
        <v>121</v>
      </c>
      <c r="U1" s="4" t="s">
        <v>122</v>
      </c>
      <c r="V1" s="4" t="s">
        <v>123</v>
      </c>
      <c r="W1" s="4" t="s">
        <v>124</v>
      </c>
      <c r="X1" s="4" t="s">
        <v>125</v>
      </c>
      <c r="Y1" s="4" t="s">
        <v>130</v>
      </c>
      <c r="Z1" s="4" t="s">
        <v>127</v>
      </c>
      <c r="AA1" s="4" t="s">
        <v>128</v>
      </c>
      <c r="AB1" s="4" t="s">
        <v>129</v>
      </c>
      <c r="AC1" s="4" t="s">
        <v>269</v>
      </c>
      <c r="AD1" s="4" t="s">
        <v>220</v>
      </c>
      <c r="AE1" s="4" t="s">
        <v>131</v>
      </c>
      <c r="AF1" s="4" t="s">
        <v>132</v>
      </c>
      <c r="AG1" s="4" t="s">
        <v>133</v>
      </c>
      <c r="AH1" s="4" t="s">
        <v>221</v>
      </c>
      <c r="AI1" s="4" t="s">
        <v>134</v>
      </c>
      <c r="AJ1" s="4" t="s">
        <v>135</v>
      </c>
      <c r="AK1" s="4" t="s">
        <v>136</v>
      </c>
      <c r="AL1" s="4" t="s">
        <v>137</v>
      </c>
      <c r="AM1" s="4" t="s">
        <v>138</v>
      </c>
      <c r="AN1" s="4" t="s">
        <v>139</v>
      </c>
      <c r="AO1" s="4" t="s">
        <v>140</v>
      </c>
      <c r="AP1" s="4" t="s">
        <v>141</v>
      </c>
      <c r="AQ1" s="4" t="s">
        <v>142</v>
      </c>
      <c r="AR1" s="4" t="s">
        <v>143</v>
      </c>
      <c r="AS1" s="4" t="s">
        <v>144</v>
      </c>
      <c r="AT1" s="4" t="s">
        <v>145</v>
      </c>
      <c r="AU1" s="4" t="s">
        <v>146</v>
      </c>
      <c r="AV1" s="4" t="s">
        <v>222</v>
      </c>
      <c r="AW1" s="4" t="s">
        <v>156</v>
      </c>
      <c r="AX1" s="4" t="s">
        <v>157</v>
      </c>
      <c r="AY1" s="4" t="s">
        <v>158</v>
      </c>
      <c r="AZ1" s="4" t="s">
        <v>159</v>
      </c>
      <c r="BA1" s="4" t="s">
        <v>160</v>
      </c>
      <c r="BB1" s="4" t="s">
        <v>161</v>
      </c>
      <c r="BC1" s="4" t="s">
        <v>223</v>
      </c>
      <c r="BD1" s="4" t="s">
        <v>162</v>
      </c>
      <c r="BE1" s="4" t="s">
        <v>163</v>
      </c>
      <c r="BF1" s="4" t="s">
        <v>164</v>
      </c>
      <c r="BG1" s="4" t="s">
        <v>165</v>
      </c>
      <c r="BH1" s="4" t="s">
        <v>166</v>
      </c>
      <c r="BI1" s="4" t="s">
        <v>167</v>
      </c>
      <c r="BJ1" s="4" t="s">
        <v>168</v>
      </c>
      <c r="BK1" s="4" t="s">
        <v>169</v>
      </c>
      <c r="BL1" s="4" t="s">
        <v>224</v>
      </c>
      <c r="BM1" s="4" t="s">
        <v>170</v>
      </c>
      <c r="BN1" s="4" t="s">
        <v>171</v>
      </c>
      <c r="BO1" s="4" t="s">
        <v>172</v>
      </c>
      <c r="BP1" s="4" t="s">
        <v>173</v>
      </c>
      <c r="BQ1" s="4" t="s">
        <v>174</v>
      </c>
      <c r="BR1" s="4" t="s">
        <v>175</v>
      </c>
      <c r="BS1" s="4" t="s">
        <v>225</v>
      </c>
      <c r="BT1" s="4" t="s">
        <v>176</v>
      </c>
      <c r="BU1" s="4" t="s">
        <v>177</v>
      </c>
      <c r="BV1" s="4" t="s">
        <v>178</v>
      </c>
      <c r="BW1" s="4" t="s">
        <v>179</v>
      </c>
      <c r="BX1" s="4" t="s">
        <v>180</v>
      </c>
      <c r="BY1" s="4" t="s">
        <v>217</v>
      </c>
      <c r="BZ1" s="4" t="s">
        <v>181</v>
      </c>
      <c r="CA1" s="4" t="s">
        <v>182</v>
      </c>
      <c r="CB1" s="4" t="s">
        <v>183</v>
      </c>
      <c r="CC1" s="4" t="s">
        <v>184</v>
      </c>
      <c r="CD1" s="4" t="s">
        <v>185</v>
      </c>
      <c r="CE1" s="4" t="s">
        <v>100</v>
      </c>
      <c r="CF1" s="4" t="s">
        <v>186</v>
      </c>
      <c r="CG1" s="4" t="s">
        <v>187</v>
      </c>
      <c r="CH1" s="4" t="s">
        <v>188</v>
      </c>
      <c r="CI1" s="4" t="s">
        <v>189</v>
      </c>
      <c r="CJ1" s="4" t="s">
        <v>192</v>
      </c>
      <c r="CK1" s="4" t="s">
        <v>193</v>
      </c>
      <c r="CL1" s="4" t="s">
        <v>194</v>
      </c>
      <c r="CM1" s="4" t="s">
        <v>226</v>
      </c>
      <c r="CN1" s="4" t="s">
        <v>227</v>
      </c>
      <c r="CO1" s="4" t="s">
        <v>228</v>
      </c>
      <c r="CP1" s="4" t="s">
        <v>229</v>
      </c>
      <c r="CQ1" s="4" t="s">
        <v>230</v>
      </c>
      <c r="CR1" s="4" t="s">
        <v>231</v>
      </c>
      <c r="CS1" s="4" t="s">
        <v>232</v>
      </c>
      <c r="CT1" s="4" t="s">
        <v>233</v>
      </c>
      <c r="CU1" s="4" t="s">
        <v>195</v>
      </c>
      <c r="CV1" s="4" t="s">
        <v>234</v>
      </c>
      <c r="CW1" s="4" t="s">
        <v>235</v>
      </c>
      <c r="CX1" s="4" t="s">
        <v>236</v>
      </c>
      <c r="CY1" s="4" t="s">
        <v>237</v>
      </c>
      <c r="CZ1" s="4" t="s">
        <v>238</v>
      </c>
      <c r="DA1" s="4" t="s">
        <v>239</v>
      </c>
      <c r="DB1" s="4" t="s">
        <v>240</v>
      </c>
      <c r="DC1" s="4" t="s">
        <v>241</v>
      </c>
      <c r="DD1" s="4" t="s">
        <v>242</v>
      </c>
      <c r="DE1" s="4" t="s">
        <v>243</v>
      </c>
      <c r="DF1" s="4" t="s">
        <v>197</v>
      </c>
      <c r="DG1" s="4" t="s">
        <v>244</v>
      </c>
      <c r="DH1" s="4" t="s">
        <v>245</v>
      </c>
      <c r="DI1" s="4" t="s">
        <v>246</v>
      </c>
      <c r="DJ1" s="4" t="s">
        <v>198</v>
      </c>
      <c r="DK1" s="4" t="s">
        <v>247</v>
      </c>
      <c r="DL1" s="4" t="s">
        <v>270</v>
      </c>
      <c r="DM1" s="4" t="s">
        <v>199</v>
      </c>
      <c r="DN1" s="4" t="s">
        <v>200</v>
      </c>
      <c r="DO1" s="4" t="s">
        <v>248</v>
      </c>
      <c r="DP1" s="4" t="s">
        <v>249</v>
      </c>
      <c r="DQ1" s="4" t="s">
        <v>201</v>
      </c>
      <c r="DR1" s="4" t="s">
        <v>250</v>
      </c>
      <c r="DS1" s="4" t="s">
        <v>202</v>
      </c>
      <c r="DT1" s="4" t="s">
        <v>203</v>
      </c>
      <c r="DU1" s="4" t="s">
        <v>204</v>
      </c>
      <c r="DV1" s="4" t="s">
        <v>205</v>
      </c>
      <c r="DW1" s="4" t="s">
        <v>206</v>
      </c>
      <c r="DX1" s="4" t="s">
        <v>251</v>
      </c>
      <c r="DY1" s="4" t="s">
        <v>207</v>
      </c>
      <c r="DZ1" s="4" t="s">
        <v>271</v>
      </c>
      <c r="EA1" s="4" t="s">
        <v>208</v>
      </c>
      <c r="EB1" s="4" t="s">
        <v>209</v>
      </c>
      <c r="EC1" s="4" t="s">
        <v>252</v>
      </c>
      <c r="ED1" s="4" t="s">
        <v>253</v>
      </c>
      <c r="EE1" s="4" t="s">
        <v>254</v>
      </c>
      <c r="EF1" s="4" t="s">
        <v>255</v>
      </c>
      <c r="EG1" s="4" t="s">
        <v>256</v>
      </c>
      <c r="EH1" s="4" t="s">
        <v>257</v>
      </c>
      <c r="EI1" s="4" t="s">
        <v>258</v>
      </c>
      <c r="EJ1" s="4" t="s">
        <v>259</v>
      </c>
      <c r="EK1" s="4" t="s">
        <v>260</v>
      </c>
      <c r="EL1" s="4" t="s">
        <v>261</v>
      </c>
      <c r="EM1" s="4" t="s">
        <v>262</v>
      </c>
      <c r="EN1" s="4" t="s">
        <v>21</v>
      </c>
      <c r="EO1" s="4" t="s">
        <v>210</v>
      </c>
      <c r="EP1" s="4" t="s">
        <v>211</v>
      </c>
      <c r="EQ1" s="4" t="s">
        <v>212</v>
      </c>
      <c r="ER1" s="4" t="s">
        <v>213</v>
      </c>
      <c r="ES1" s="4" t="s">
        <v>214</v>
      </c>
      <c r="ET1" s="5" t="s">
        <v>513</v>
      </c>
      <c r="EU1" s="5" t="s">
        <v>514</v>
      </c>
      <c r="EV1" s="5" t="s">
        <v>515</v>
      </c>
      <c r="EW1" s="5" t="s">
        <v>516</v>
      </c>
      <c r="EX1" s="5" t="s">
        <v>517</v>
      </c>
      <c r="EY1" s="5" t="s">
        <v>518</v>
      </c>
      <c r="EZ1" s="5" t="s">
        <v>519</v>
      </c>
      <c r="FA1" s="5" t="s">
        <v>520</v>
      </c>
      <c r="FB1" s="5" t="s">
        <v>521</v>
      </c>
      <c r="FC1" s="5" t="s">
        <v>522</v>
      </c>
      <c r="FD1" s="5" t="s">
        <v>523</v>
      </c>
      <c r="FE1" s="5" t="s">
        <v>524</v>
      </c>
      <c r="FF1" s="5" t="s">
        <v>525</v>
      </c>
      <c r="FG1" s="5" t="s">
        <v>526</v>
      </c>
      <c r="FH1" s="5" t="s">
        <v>527</v>
      </c>
      <c r="FI1" s="5" t="s">
        <v>528</v>
      </c>
      <c r="FJ1" s="5" t="s">
        <v>529</v>
      </c>
      <c r="FK1" s="5" t="s">
        <v>530</v>
      </c>
      <c r="FL1" s="5" t="s">
        <v>531</v>
      </c>
      <c r="FM1" s="5" t="s">
        <v>532</v>
      </c>
      <c r="FN1" s="5" t="s">
        <v>533</v>
      </c>
      <c r="FO1" s="5" t="s">
        <v>534</v>
      </c>
      <c r="FP1" s="5" t="s">
        <v>535</v>
      </c>
      <c r="FQ1" s="5" t="s">
        <v>536</v>
      </c>
      <c r="FR1" s="5" t="s">
        <v>537</v>
      </c>
      <c r="FS1" s="5" t="s">
        <v>538</v>
      </c>
      <c r="FT1" s="5" t="s">
        <v>539</v>
      </c>
      <c r="FU1" s="5" t="s">
        <v>540</v>
      </c>
      <c r="FV1" s="5" t="s">
        <v>541</v>
      </c>
      <c r="FW1" s="5" t="s">
        <v>542</v>
      </c>
      <c r="FX1" s="5" t="s">
        <v>543</v>
      </c>
      <c r="FY1" s="5" t="s">
        <v>544</v>
      </c>
      <c r="FZ1" s="5" t="s">
        <v>545</v>
      </c>
      <c r="GA1" s="5" t="s">
        <v>546</v>
      </c>
      <c r="GB1" s="5" t="s">
        <v>547</v>
      </c>
      <c r="GC1" s="5" t="s">
        <v>548</v>
      </c>
      <c r="GD1" s="5" t="s">
        <v>549</v>
      </c>
      <c r="GE1" s="5" t="s">
        <v>550</v>
      </c>
      <c r="GF1" s="5" t="s">
        <v>551</v>
      </c>
      <c r="GG1" s="5" t="s">
        <v>130</v>
      </c>
      <c r="GH1" s="5" t="s">
        <v>552</v>
      </c>
      <c r="GI1" s="5" t="s">
        <v>553</v>
      </c>
      <c r="GJ1" s="5" t="s">
        <v>554</v>
      </c>
      <c r="GK1" s="5" t="s">
        <v>555</v>
      </c>
      <c r="GL1" s="5" t="s">
        <v>269</v>
      </c>
      <c r="GM1" s="5" t="s">
        <v>6</v>
      </c>
      <c r="GN1" s="5" t="s">
        <v>556</v>
      </c>
      <c r="GO1" s="5" t="s">
        <v>557</v>
      </c>
      <c r="GP1" s="5" t="s">
        <v>558</v>
      </c>
      <c r="GQ1" s="5" t="s">
        <v>559</v>
      </c>
      <c r="GR1" s="5" t="s">
        <v>560</v>
      </c>
      <c r="GS1" s="5" t="s">
        <v>561</v>
      </c>
      <c r="GT1" s="5" t="s">
        <v>562</v>
      </c>
      <c r="GU1" s="5" t="s">
        <v>563</v>
      </c>
      <c r="GV1" s="5" t="s">
        <v>564</v>
      </c>
      <c r="GW1" s="5" t="s">
        <v>565</v>
      </c>
      <c r="GX1" s="5" t="s">
        <v>566</v>
      </c>
    </row>
    <row r="2" spans="1:206" ht="12.75">
      <c r="A2" s="5" t="s">
        <v>327</v>
      </c>
      <c r="B2" s="9">
        <v>152.76</v>
      </c>
      <c r="C2" s="9">
        <v>639.9718309859155</v>
      </c>
      <c r="D2" s="9">
        <v>35.690140845070424</v>
      </c>
      <c r="E2" s="9">
        <v>81.98591549295774</v>
      </c>
      <c r="F2" s="9">
        <v>63.91549295774648</v>
      </c>
      <c r="G2" s="9">
        <v>108.45070422535211</v>
      </c>
      <c r="H2" s="9">
        <v>163.9718309859155</v>
      </c>
      <c r="I2" s="9">
        <v>144.9718309859155</v>
      </c>
      <c r="J2" s="9">
        <v>40.985915492957744</v>
      </c>
      <c r="K2" s="9">
        <v>117.67605633802818</v>
      </c>
      <c r="L2" s="9">
        <v>394.6338028169014</v>
      </c>
      <c r="M2" s="9">
        <v>127.66197183098592</v>
      </c>
      <c r="N2" s="9">
        <v>301.7887323943662</v>
      </c>
      <c r="O2" s="9">
        <v>338.1830985915493</v>
      </c>
      <c r="P2" s="9">
        <v>639.9718309859155</v>
      </c>
      <c r="Q2" s="9">
        <v>0</v>
      </c>
      <c r="R2" s="9">
        <v>281.1830985915493</v>
      </c>
      <c r="S2" s="9">
        <v>80.83098591549296</v>
      </c>
      <c r="T2" s="9">
        <v>116.21126760563381</v>
      </c>
      <c r="U2" s="9">
        <v>37.070422535211264</v>
      </c>
      <c r="V2" s="9">
        <v>28.535211267605632</v>
      </c>
      <c r="W2" s="9">
        <v>11.690140845070422</v>
      </c>
      <c r="X2" s="9">
        <v>6.845070422535211</v>
      </c>
      <c r="Y2" s="9">
        <v>185.19718309859155</v>
      </c>
      <c r="Z2" s="9">
        <v>11.690140845070422</v>
      </c>
      <c r="AA2" s="9">
        <v>24.845070422535212</v>
      </c>
      <c r="AB2" s="9">
        <v>41.91549295774648</v>
      </c>
      <c r="AC2" s="9">
        <v>15.535211267605634</v>
      </c>
      <c r="AD2" s="9">
        <v>424.15492957746477</v>
      </c>
      <c r="AE2" s="9">
        <v>29.690140845070424</v>
      </c>
      <c r="AF2" s="9">
        <v>120.21126760563381</v>
      </c>
      <c r="AG2" s="9">
        <v>102.90140845070422</v>
      </c>
      <c r="AH2" s="9">
        <v>28.380281690140844</v>
      </c>
      <c r="AI2" s="9">
        <v>364.40845070422534</v>
      </c>
      <c r="AJ2" s="9">
        <v>185.73239436619718</v>
      </c>
      <c r="AK2" s="9">
        <v>70.6056338028169</v>
      </c>
      <c r="AL2" s="9">
        <v>17.225352112676056</v>
      </c>
      <c r="AM2" s="9">
        <v>2</v>
      </c>
      <c r="AN2" s="9">
        <v>39.45070422535211</v>
      </c>
      <c r="AO2" s="9">
        <v>69.45070422535211</v>
      </c>
      <c r="AP2" s="9">
        <v>531.0704225352113</v>
      </c>
      <c r="AQ2" s="9">
        <v>596.7464788732394</v>
      </c>
      <c r="AR2" s="9">
        <v>24.690140845070424</v>
      </c>
      <c r="AS2" s="9">
        <v>2.845070422535211</v>
      </c>
      <c r="AT2" s="9">
        <v>0</v>
      </c>
      <c r="AU2" s="9">
        <v>15.690140845070422</v>
      </c>
      <c r="AV2" s="9">
        <v>639.9718309859155</v>
      </c>
      <c r="AW2" s="9">
        <v>439.8732394366197</v>
      </c>
      <c r="AX2" s="9">
        <v>182.09859154929578</v>
      </c>
      <c r="AY2" s="9">
        <v>4</v>
      </c>
      <c r="AZ2" s="9">
        <v>0</v>
      </c>
      <c r="BA2" s="9">
        <v>11</v>
      </c>
      <c r="BB2" s="9">
        <v>1</v>
      </c>
      <c r="BC2" s="9">
        <v>639.9718309859155</v>
      </c>
      <c r="BD2" s="9">
        <v>320.28169014084506</v>
      </c>
      <c r="BE2" s="9">
        <v>110.97183098591549</v>
      </c>
      <c r="BF2" s="9">
        <v>88.67605633802816</v>
      </c>
      <c r="BG2" s="9">
        <v>15.690140845070422</v>
      </c>
      <c r="BH2" s="9">
        <v>50.2112676056338</v>
      </c>
      <c r="BI2" s="9">
        <v>39.140845070422536</v>
      </c>
      <c r="BJ2" s="9">
        <v>13</v>
      </c>
      <c r="BK2" s="9">
        <v>2</v>
      </c>
      <c r="BL2" s="9">
        <v>639.9718309859155</v>
      </c>
      <c r="BM2" s="9">
        <v>210.49295774647888</v>
      </c>
      <c r="BN2" s="9">
        <v>94.91549295774648</v>
      </c>
      <c r="BO2" s="9">
        <v>69.98591549295774</v>
      </c>
      <c r="BP2" s="9">
        <v>0</v>
      </c>
      <c r="BQ2" s="9">
        <v>191.50704225352112</v>
      </c>
      <c r="BR2" s="9">
        <v>67.53521126760563</v>
      </c>
      <c r="BS2" s="9">
        <v>639.9718309859155</v>
      </c>
      <c r="BT2" s="9">
        <v>404.9577464788732</v>
      </c>
      <c r="BU2" s="9">
        <v>197.6338028169014</v>
      </c>
      <c r="BV2" s="9">
        <v>4.845070422535211</v>
      </c>
      <c r="BW2" s="9">
        <v>6</v>
      </c>
      <c r="BX2" s="9">
        <v>2</v>
      </c>
      <c r="BY2" s="9">
        <v>12.690140845070422</v>
      </c>
      <c r="BZ2" s="9">
        <v>26.535211267605632</v>
      </c>
      <c r="CA2" s="9">
        <v>3</v>
      </c>
      <c r="CB2" s="9">
        <v>1</v>
      </c>
      <c r="CC2" s="9">
        <v>2</v>
      </c>
      <c r="CD2" s="9">
        <v>20.535211267605632</v>
      </c>
      <c r="CE2" s="9">
        <v>619.1267605633802</v>
      </c>
      <c r="CF2" s="9">
        <v>607.1267605633802</v>
      </c>
      <c r="CG2" s="9">
        <v>6</v>
      </c>
      <c r="CH2" s="9">
        <v>6</v>
      </c>
      <c r="CI2" s="9">
        <v>136.14084507042253</v>
      </c>
      <c r="CJ2" s="9">
        <v>437.7605633802817</v>
      </c>
      <c r="CK2" s="9">
        <v>82.29577464788733</v>
      </c>
      <c r="CL2" s="9">
        <v>123.6056338028169</v>
      </c>
      <c r="CM2" s="9">
        <v>481.3098591549296</v>
      </c>
      <c r="CN2" s="9">
        <v>70.45070422535211</v>
      </c>
      <c r="CO2" s="9">
        <v>127.98591549295774</v>
      </c>
      <c r="CP2" s="9">
        <v>114.74647887323944</v>
      </c>
      <c r="CQ2" s="9">
        <v>13.845070422535212</v>
      </c>
      <c r="CR2" s="9">
        <v>6</v>
      </c>
      <c r="CS2" s="9">
        <v>1</v>
      </c>
      <c r="CT2" s="9">
        <v>481.3098591549296</v>
      </c>
      <c r="CU2" s="9">
        <v>147.28169014084506</v>
      </c>
      <c r="CV2" s="9">
        <v>95.36619718309859</v>
      </c>
      <c r="CW2" s="9">
        <v>14.535211267605634</v>
      </c>
      <c r="CX2" s="9">
        <v>15.690140845070422</v>
      </c>
      <c r="CY2" s="9">
        <v>13.690140845070422</v>
      </c>
      <c r="CZ2" s="9">
        <v>8</v>
      </c>
      <c r="DA2" s="9">
        <v>13.845070422535212</v>
      </c>
      <c r="DB2" s="9">
        <v>3</v>
      </c>
      <c r="DC2" s="9">
        <v>5</v>
      </c>
      <c r="DD2" s="9">
        <v>1</v>
      </c>
      <c r="DE2" s="9">
        <v>319.1830985915493</v>
      </c>
      <c r="DF2" s="9">
        <v>27.225352112676056</v>
      </c>
      <c r="DG2" s="9">
        <v>91.14084507042253</v>
      </c>
      <c r="DH2" s="9">
        <v>47.225352112676056</v>
      </c>
      <c r="DI2" s="9">
        <v>99.6056338028169</v>
      </c>
      <c r="DJ2" s="9">
        <v>53.985915492957744</v>
      </c>
      <c r="DK2" s="9">
        <v>319.1830985915493</v>
      </c>
      <c r="DL2" s="9">
        <v>42.225352112676056</v>
      </c>
      <c r="DM2" s="9">
        <v>1.8450704225352113</v>
      </c>
      <c r="DN2" s="9">
        <v>15.535211267605634</v>
      </c>
      <c r="DO2" s="9">
        <v>0</v>
      </c>
      <c r="DP2" s="9">
        <v>3</v>
      </c>
      <c r="DQ2" s="9">
        <v>27.535211267605632</v>
      </c>
      <c r="DR2" s="9">
        <v>34.76056338028169</v>
      </c>
      <c r="DS2" s="9">
        <v>27.380281690140844</v>
      </c>
      <c r="DT2" s="9">
        <v>34.6056338028169</v>
      </c>
      <c r="DU2" s="9">
        <v>7.845070422535211</v>
      </c>
      <c r="DV2" s="9">
        <v>1</v>
      </c>
      <c r="DW2" s="9">
        <v>4</v>
      </c>
      <c r="DX2" s="9">
        <v>9.845070422535212</v>
      </c>
      <c r="DY2" s="9">
        <v>17.845070422535212</v>
      </c>
      <c r="DZ2" s="9">
        <v>9</v>
      </c>
      <c r="EA2" s="9">
        <v>24.845070422535212</v>
      </c>
      <c r="EB2" s="9">
        <v>42.91549295774648</v>
      </c>
      <c r="EC2" s="9">
        <v>15</v>
      </c>
      <c r="ED2" s="9">
        <v>319.1830985915493</v>
      </c>
      <c r="EE2" s="9">
        <v>35.76056338028169</v>
      </c>
      <c r="EF2" s="9">
        <v>45.91549295774648</v>
      </c>
      <c r="EG2" s="9">
        <v>27.535211267605632</v>
      </c>
      <c r="EH2" s="9">
        <v>21.91549295774648</v>
      </c>
      <c r="EI2" s="9">
        <v>62.225352112676056</v>
      </c>
      <c r="EJ2" s="9">
        <v>34.690140845070424</v>
      </c>
      <c r="EK2" s="9">
        <v>13.845070422535212</v>
      </c>
      <c r="EL2" s="9">
        <v>34.38028169014085</v>
      </c>
      <c r="EM2" s="9">
        <v>42.91549295774648</v>
      </c>
      <c r="EN2" s="9">
        <v>522.2957746478874</v>
      </c>
      <c r="EO2" s="9">
        <v>96.36619718309859</v>
      </c>
      <c r="EP2" s="9">
        <v>115.67605633802818</v>
      </c>
      <c r="EQ2" s="9">
        <v>82.7605633802817</v>
      </c>
      <c r="ER2" s="9">
        <v>44.070422535211264</v>
      </c>
      <c r="ES2" s="9">
        <v>183.42253521126761</v>
      </c>
      <c r="ET2" s="9">
        <v>379.61971830985914</v>
      </c>
      <c r="EU2" s="9">
        <v>281.1830985915493</v>
      </c>
      <c r="EV2" s="9">
        <v>98.43661971830986</v>
      </c>
      <c r="EW2" s="9">
        <v>92.59154929577466</v>
      </c>
      <c r="EX2" s="9">
        <v>5.845070422535211</v>
      </c>
      <c r="EY2" s="9">
        <v>281.1830985915493</v>
      </c>
      <c r="EZ2" s="9">
        <v>217.11267605633805</v>
      </c>
      <c r="FA2" s="9">
        <v>45.845070422535215</v>
      </c>
      <c r="FB2" s="9">
        <v>6</v>
      </c>
      <c r="FC2" s="9">
        <v>6.380281690140845</v>
      </c>
      <c r="FD2" s="9">
        <v>5.845070422535211</v>
      </c>
      <c r="FE2" s="9">
        <v>39.070422535211264</v>
      </c>
      <c r="FF2" s="9">
        <v>41.76056338028169</v>
      </c>
      <c r="FG2" s="9">
        <v>26.76056338028169</v>
      </c>
      <c r="FH2" s="9">
        <v>54.605633802816904</v>
      </c>
      <c r="FI2" s="9">
        <v>32.225352112676056</v>
      </c>
      <c r="FJ2" s="9">
        <v>15.380281690140844</v>
      </c>
      <c r="FK2" s="9">
        <v>15.845070422535212</v>
      </c>
      <c r="FL2" s="9">
        <v>14</v>
      </c>
      <c r="FM2" s="9">
        <v>1</v>
      </c>
      <c r="FN2" s="9">
        <v>17.690140845070424</v>
      </c>
      <c r="FO2" s="9">
        <v>10</v>
      </c>
      <c r="FP2" s="9">
        <v>3.845070422535211</v>
      </c>
      <c r="FQ2" s="9">
        <v>0</v>
      </c>
      <c r="FR2" s="9">
        <v>1</v>
      </c>
      <c r="FS2" s="9">
        <v>8</v>
      </c>
      <c r="FT2" s="9">
        <v>281.1830985915493</v>
      </c>
      <c r="FU2" s="9">
        <v>7</v>
      </c>
      <c r="FV2" s="9">
        <v>67.7605633802817</v>
      </c>
      <c r="FW2" s="9">
        <v>26.845070422535212</v>
      </c>
      <c r="FX2" s="9">
        <v>10.845070422535212</v>
      </c>
      <c r="FY2" s="9">
        <v>17.690140845070424</v>
      </c>
      <c r="FZ2" s="9">
        <v>11.690140845070422</v>
      </c>
      <c r="GA2" s="9">
        <v>2</v>
      </c>
      <c r="GB2" s="9">
        <v>4</v>
      </c>
      <c r="GC2" s="9">
        <v>15.845070422535212</v>
      </c>
      <c r="GD2" s="9">
        <v>23.225352112676056</v>
      </c>
      <c r="GE2" s="9">
        <v>17.76056338028169</v>
      </c>
      <c r="GF2" s="9">
        <v>88.90140845070422</v>
      </c>
      <c r="GG2" s="9">
        <v>70.52112676056338</v>
      </c>
      <c r="GH2" s="9">
        <v>0</v>
      </c>
      <c r="GI2" s="9">
        <v>3</v>
      </c>
      <c r="GJ2" s="9">
        <v>2</v>
      </c>
      <c r="GK2" s="9">
        <v>7.690140845070422</v>
      </c>
      <c r="GL2" s="9">
        <v>5.690140845070422</v>
      </c>
      <c r="GM2" s="9">
        <v>419.7042253521127</v>
      </c>
      <c r="GN2" s="9">
        <v>108.36619718309859</v>
      </c>
      <c r="GO2" s="9">
        <v>0</v>
      </c>
      <c r="GP2" s="9">
        <v>2</v>
      </c>
      <c r="GQ2" s="9">
        <v>51.52112676056338</v>
      </c>
      <c r="GR2" s="9">
        <v>3</v>
      </c>
      <c r="GS2" s="9">
        <v>170.59154929577466</v>
      </c>
      <c r="GT2" s="9">
        <v>32</v>
      </c>
      <c r="GU2" s="9">
        <v>1</v>
      </c>
      <c r="GV2" s="9">
        <v>8</v>
      </c>
      <c r="GW2" s="9">
        <v>35.690140845070424</v>
      </c>
      <c r="GX2" s="9">
        <v>7.535211267605634</v>
      </c>
    </row>
    <row r="3" spans="1:206" ht="12.75">
      <c r="A3" s="5" t="s">
        <v>398</v>
      </c>
      <c r="B3" s="9">
        <v>254.9</v>
      </c>
      <c r="C3" s="9">
        <v>40.48571428571429</v>
      </c>
      <c r="D3" s="9">
        <v>0.7428571428571429</v>
      </c>
      <c r="E3" s="9">
        <v>5.942857142857143</v>
      </c>
      <c r="F3" s="9">
        <v>2.6</v>
      </c>
      <c r="G3" s="9">
        <v>7.057142857142857</v>
      </c>
      <c r="H3" s="9">
        <v>12.628571428571428</v>
      </c>
      <c r="I3" s="9">
        <v>8.17142857142857</v>
      </c>
      <c r="J3" s="9">
        <v>3.342857142857143</v>
      </c>
      <c r="K3" s="9">
        <v>6.685714285714286</v>
      </c>
      <c r="L3" s="9">
        <v>26</v>
      </c>
      <c r="M3" s="9">
        <v>7.8</v>
      </c>
      <c r="N3" s="9">
        <v>21.542857142857144</v>
      </c>
      <c r="O3" s="9">
        <v>18.942857142857143</v>
      </c>
      <c r="P3" s="9">
        <v>40.114285714285714</v>
      </c>
      <c r="Q3" s="9">
        <v>0.37142857142857144</v>
      </c>
      <c r="R3" s="9">
        <v>17.457142857142856</v>
      </c>
      <c r="S3" s="9">
        <v>4.828571428571428</v>
      </c>
      <c r="T3" s="9">
        <v>8.17142857142857</v>
      </c>
      <c r="U3" s="9">
        <v>0.7428571428571429</v>
      </c>
      <c r="V3" s="9">
        <v>2.6</v>
      </c>
      <c r="W3" s="9">
        <v>0.37142857142857144</v>
      </c>
      <c r="X3" s="9">
        <v>0.7428571428571429</v>
      </c>
      <c r="Y3" s="9">
        <v>6.314285714285714</v>
      </c>
      <c r="Z3" s="9">
        <v>0.7428571428571429</v>
      </c>
      <c r="AA3" s="9">
        <v>1.1142857142857143</v>
      </c>
      <c r="AB3" s="9">
        <v>3.7142857142857144</v>
      </c>
      <c r="AC3" s="9">
        <v>5.2</v>
      </c>
      <c r="AD3" s="9">
        <v>26.742857142857144</v>
      </c>
      <c r="AE3" s="9">
        <v>1.8571428571428572</v>
      </c>
      <c r="AF3" s="9">
        <v>7.428571428571429</v>
      </c>
      <c r="AG3" s="9">
        <v>5.2</v>
      </c>
      <c r="AH3" s="9">
        <v>2.9714285714285715</v>
      </c>
      <c r="AI3" s="9">
        <v>20.057142857142857</v>
      </c>
      <c r="AJ3" s="9">
        <v>14.114285714285714</v>
      </c>
      <c r="AK3" s="9">
        <v>5.2</v>
      </c>
      <c r="AL3" s="9">
        <v>0</v>
      </c>
      <c r="AM3" s="9">
        <v>1.1142857142857143</v>
      </c>
      <c r="AN3" s="9">
        <v>3.342857142857143</v>
      </c>
      <c r="AO3" s="9">
        <v>2.6</v>
      </c>
      <c r="AP3" s="9">
        <v>34.542857142857144</v>
      </c>
      <c r="AQ3" s="9">
        <v>36.77142857142857</v>
      </c>
      <c r="AR3" s="9">
        <v>1.8571428571428572</v>
      </c>
      <c r="AS3" s="9">
        <v>0.37142857142857144</v>
      </c>
      <c r="AT3" s="9">
        <v>0</v>
      </c>
      <c r="AU3" s="9">
        <v>1.4857142857142858</v>
      </c>
      <c r="AV3" s="9">
        <v>40.48571428571429</v>
      </c>
      <c r="AW3" s="9">
        <v>31.571428571428573</v>
      </c>
      <c r="AX3" s="9">
        <v>6.314285714285714</v>
      </c>
      <c r="AY3" s="9">
        <v>0</v>
      </c>
      <c r="AZ3" s="9">
        <v>1.4857142857142858</v>
      </c>
      <c r="BA3" s="9">
        <v>1.1142857142857143</v>
      </c>
      <c r="BB3" s="9">
        <v>0</v>
      </c>
      <c r="BC3" s="9">
        <v>40.48571428571429</v>
      </c>
      <c r="BD3" s="9">
        <v>25.62857142857143</v>
      </c>
      <c r="BE3" s="9">
        <v>5.571428571428571</v>
      </c>
      <c r="BF3" s="9">
        <v>4.085714285714285</v>
      </c>
      <c r="BG3" s="9">
        <v>2.6</v>
      </c>
      <c r="BH3" s="9">
        <v>0.7428571428571429</v>
      </c>
      <c r="BI3" s="9">
        <v>0</v>
      </c>
      <c r="BJ3" s="9">
        <v>1.8571428571428572</v>
      </c>
      <c r="BK3" s="9">
        <v>0</v>
      </c>
      <c r="BL3" s="9">
        <v>40.48571428571429</v>
      </c>
      <c r="BM3" s="9">
        <v>17.82857142857143</v>
      </c>
      <c r="BN3" s="9">
        <v>1.1142857142857143</v>
      </c>
      <c r="BO3" s="9">
        <v>4.085714285714285</v>
      </c>
      <c r="BP3" s="9">
        <v>0</v>
      </c>
      <c r="BQ3" s="9">
        <v>14.857142857142858</v>
      </c>
      <c r="BR3" s="9">
        <v>2.6</v>
      </c>
      <c r="BS3" s="9">
        <v>40.48571428571429</v>
      </c>
      <c r="BT3" s="9">
        <v>30.085714285714285</v>
      </c>
      <c r="BU3" s="9">
        <v>7.428571428571429</v>
      </c>
      <c r="BV3" s="9">
        <v>0.37142857142857144</v>
      </c>
      <c r="BW3" s="9">
        <v>0</v>
      </c>
      <c r="BX3" s="9">
        <v>0.37142857142857144</v>
      </c>
      <c r="BY3" s="9">
        <v>1.1142857142857143</v>
      </c>
      <c r="BZ3" s="9">
        <v>2.6</v>
      </c>
      <c r="CA3" s="9">
        <v>0</v>
      </c>
      <c r="CB3" s="9">
        <v>1.1142857142857143</v>
      </c>
      <c r="CC3" s="9">
        <v>0.37142857142857144</v>
      </c>
      <c r="CD3" s="9">
        <v>1.1142857142857143</v>
      </c>
      <c r="CE3" s="9">
        <v>40.114285714285714</v>
      </c>
      <c r="CF3" s="9">
        <v>39.74285714285714</v>
      </c>
      <c r="CG3" s="9">
        <v>0</v>
      </c>
      <c r="CH3" s="9">
        <v>0.37142857142857144</v>
      </c>
      <c r="CI3" s="9">
        <v>0.7428571428571429</v>
      </c>
      <c r="CJ3" s="9">
        <v>37.142857142857146</v>
      </c>
      <c r="CK3" s="9">
        <v>10.028571428571428</v>
      </c>
      <c r="CL3" s="9">
        <v>2.2285714285714286</v>
      </c>
      <c r="CM3" s="9">
        <v>30.457142857142856</v>
      </c>
      <c r="CN3" s="9">
        <v>4.457142857142857</v>
      </c>
      <c r="CO3" s="9">
        <v>13.371428571428572</v>
      </c>
      <c r="CP3" s="9">
        <v>3.342857142857143</v>
      </c>
      <c r="CQ3" s="9">
        <v>0.7428571428571429</v>
      </c>
      <c r="CR3" s="9">
        <v>0.37142857142857144</v>
      </c>
      <c r="CS3" s="9">
        <v>0</v>
      </c>
      <c r="CT3" s="9">
        <v>30.457142857142856</v>
      </c>
      <c r="CU3" s="9">
        <v>8.17142857142857</v>
      </c>
      <c r="CV3" s="9">
        <v>4.828571428571428</v>
      </c>
      <c r="CW3" s="9">
        <v>1.1142857142857143</v>
      </c>
      <c r="CX3" s="9">
        <v>1.4857142857142858</v>
      </c>
      <c r="CY3" s="9">
        <v>0.7428571428571429</v>
      </c>
      <c r="CZ3" s="9">
        <v>0</v>
      </c>
      <c r="DA3" s="9">
        <v>0.7428571428571429</v>
      </c>
      <c r="DB3" s="9">
        <v>0.37142857142857144</v>
      </c>
      <c r="DC3" s="9">
        <v>0</v>
      </c>
      <c r="DD3" s="9">
        <v>0.37142857142857144</v>
      </c>
      <c r="DE3" s="9">
        <v>21.542857142857144</v>
      </c>
      <c r="DF3" s="9">
        <v>0.7428571428571429</v>
      </c>
      <c r="DG3" s="9">
        <v>4.085714285714285</v>
      </c>
      <c r="DH3" s="9">
        <v>2.9714285714285715</v>
      </c>
      <c r="DI3" s="9">
        <v>10.4</v>
      </c>
      <c r="DJ3" s="9">
        <v>3.342857142857143</v>
      </c>
      <c r="DK3" s="9">
        <v>21.542857142857144</v>
      </c>
      <c r="DL3" s="9">
        <v>3.7142857142857144</v>
      </c>
      <c r="DM3" s="9">
        <v>0</v>
      </c>
      <c r="DN3" s="9">
        <v>0.37142857142857144</v>
      </c>
      <c r="DO3" s="9">
        <v>0</v>
      </c>
      <c r="DP3" s="9">
        <v>0</v>
      </c>
      <c r="DQ3" s="9">
        <v>1.1142857142857143</v>
      </c>
      <c r="DR3" s="9">
        <v>0.7428571428571429</v>
      </c>
      <c r="DS3" s="9">
        <v>1.4857142857142858</v>
      </c>
      <c r="DT3" s="9">
        <v>1.4857142857142858</v>
      </c>
      <c r="DU3" s="9">
        <v>0</v>
      </c>
      <c r="DV3" s="9">
        <v>0</v>
      </c>
      <c r="DW3" s="9">
        <v>2.2285714285714286</v>
      </c>
      <c r="DX3" s="9">
        <v>0.37142857142857144</v>
      </c>
      <c r="DY3" s="9">
        <v>0.37142857142857144</v>
      </c>
      <c r="DZ3" s="9">
        <v>0.7428571428571429</v>
      </c>
      <c r="EA3" s="9">
        <v>3.342857142857143</v>
      </c>
      <c r="EB3" s="9">
        <v>2.2285714285714286</v>
      </c>
      <c r="EC3" s="9">
        <v>3.342857142857143</v>
      </c>
      <c r="ED3" s="9">
        <v>21.542857142857144</v>
      </c>
      <c r="EE3" s="9">
        <v>2.9714285714285715</v>
      </c>
      <c r="EF3" s="9">
        <v>2.6</v>
      </c>
      <c r="EG3" s="9">
        <v>1.8571428571428572</v>
      </c>
      <c r="EH3" s="9">
        <v>1.8571428571428572</v>
      </c>
      <c r="EI3" s="9">
        <v>6.314285714285714</v>
      </c>
      <c r="EJ3" s="9">
        <v>3.342857142857143</v>
      </c>
      <c r="EK3" s="9">
        <v>0.37142857142857144</v>
      </c>
      <c r="EL3" s="9">
        <v>1.1142857142857143</v>
      </c>
      <c r="EM3" s="9">
        <v>1.1142857142857143</v>
      </c>
      <c r="EN3" s="9">
        <v>33.8</v>
      </c>
      <c r="EO3" s="9">
        <v>10.028571428571428</v>
      </c>
      <c r="EP3" s="9">
        <v>7.8</v>
      </c>
      <c r="EQ3" s="9">
        <v>5.571428571428571</v>
      </c>
      <c r="ER3" s="9">
        <v>1.8571428571428572</v>
      </c>
      <c r="ES3" s="9">
        <v>8.542857142857143</v>
      </c>
      <c r="ET3" s="9">
        <v>27.857142857142858</v>
      </c>
      <c r="EU3" s="9">
        <v>17.457142857142856</v>
      </c>
      <c r="EV3" s="9">
        <v>10.4</v>
      </c>
      <c r="EW3" s="9">
        <v>9.657142857142857</v>
      </c>
      <c r="EX3" s="9">
        <v>0.7428571428571429</v>
      </c>
      <c r="EY3" s="9">
        <v>17.457142857142856</v>
      </c>
      <c r="EZ3" s="9">
        <v>14.114285714285714</v>
      </c>
      <c r="FA3" s="9">
        <v>2.2285714285714286</v>
      </c>
      <c r="FB3" s="9">
        <v>1.1142857142857143</v>
      </c>
      <c r="FC3" s="9">
        <v>0</v>
      </c>
      <c r="FD3" s="9">
        <v>0</v>
      </c>
      <c r="FE3" s="9">
        <v>1.8571428571428572</v>
      </c>
      <c r="FF3" s="9">
        <v>2.9714285714285715</v>
      </c>
      <c r="FG3" s="9">
        <v>1.8571428571428572</v>
      </c>
      <c r="FH3" s="9">
        <v>4.828571428571428</v>
      </c>
      <c r="FI3" s="9">
        <v>2.9714285714285715</v>
      </c>
      <c r="FJ3" s="9">
        <v>0.37142857142857144</v>
      </c>
      <c r="FK3" s="9">
        <v>0</v>
      </c>
      <c r="FL3" s="9">
        <v>0.7428571428571429</v>
      </c>
      <c r="FM3" s="9">
        <v>0</v>
      </c>
      <c r="FN3" s="9">
        <v>0</v>
      </c>
      <c r="FO3" s="9">
        <v>1.4857142857142858</v>
      </c>
      <c r="FP3" s="9">
        <v>0.37142857142857144</v>
      </c>
      <c r="FQ3" s="9">
        <v>0</v>
      </c>
      <c r="FR3" s="9">
        <v>0</v>
      </c>
      <c r="FS3" s="9">
        <v>0</v>
      </c>
      <c r="FT3" s="9">
        <v>17.457142857142856</v>
      </c>
      <c r="FU3" s="9">
        <v>0.37142857142857144</v>
      </c>
      <c r="FV3" s="9">
        <v>4.085714285714285</v>
      </c>
      <c r="FW3" s="9">
        <v>0.37142857142857144</v>
      </c>
      <c r="FX3" s="9">
        <v>1.4857142857142858</v>
      </c>
      <c r="FY3" s="9">
        <v>0</v>
      </c>
      <c r="FZ3" s="9">
        <v>0</v>
      </c>
      <c r="GA3" s="9">
        <v>0</v>
      </c>
      <c r="GB3" s="9">
        <v>0</v>
      </c>
      <c r="GC3" s="9">
        <v>0.37142857142857144</v>
      </c>
      <c r="GD3" s="9">
        <v>1.4857142857142858</v>
      </c>
      <c r="GE3" s="9">
        <v>1.8571428571428572</v>
      </c>
      <c r="GF3" s="9">
        <v>5.571428571428571</v>
      </c>
      <c r="GG3" s="9">
        <v>2.9714285714285715</v>
      </c>
      <c r="GH3" s="9">
        <v>0</v>
      </c>
      <c r="GI3" s="9">
        <v>0</v>
      </c>
      <c r="GJ3" s="9">
        <v>0.37142857142857144</v>
      </c>
      <c r="GK3" s="9">
        <v>1.4857142857142858</v>
      </c>
      <c r="GL3" s="9">
        <v>0.7428571428571429</v>
      </c>
      <c r="GM3" s="9">
        <v>28.6</v>
      </c>
      <c r="GN3" s="9">
        <v>8.17142857142857</v>
      </c>
      <c r="GO3" s="9">
        <v>0</v>
      </c>
      <c r="GP3" s="9">
        <v>0.37142857142857144</v>
      </c>
      <c r="GQ3" s="9">
        <v>5.2</v>
      </c>
      <c r="GR3" s="9">
        <v>0</v>
      </c>
      <c r="GS3" s="9">
        <v>9.285714285714286</v>
      </c>
      <c r="GT3" s="9">
        <v>2.6</v>
      </c>
      <c r="GU3" s="9">
        <v>0</v>
      </c>
      <c r="GV3" s="9">
        <v>0</v>
      </c>
      <c r="GW3" s="9">
        <v>2.2285714285714286</v>
      </c>
      <c r="GX3" s="9">
        <v>0.7428571428571429</v>
      </c>
    </row>
    <row r="4" spans="1:206" ht="12.75">
      <c r="A4" s="5" t="s">
        <v>399</v>
      </c>
      <c r="B4" s="9">
        <v>224.05</v>
      </c>
      <c r="C4" s="9">
        <v>269.63438558944176</v>
      </c>
      <c r="D4" s="9">
        <v>4.190476190476191</v>
      </c>
      <c r="E4" s="9">
        <v>46.56518637417514</v>
      </c>
      <c r="F4" s="9">
        <v>17.887105403959335</v>
      </c>
      <c r="G4" s="9">
        <v>40.91439272338149</v>
      </c>
      <c r="H4" s="9">
        <v>81.17817014446227</v>
      </c>
      <c r="I4" s="9">
        <v>56.62457642232923</v>
      </c>
      <c r="J4" s="9">
        <v>22.274478330658106</v>
      </c>
      <c r="K4" s="9">
        <v>50.75566256465133</v>
      </c>
      <c r="L4" s="9">
        <v>161.4788657035848</v>
      </c>
      <c r="M4" s="9">
        <v>57.39985732120563</v>
      </c>
      <c r="N4" s="9">
        <v>145.7504904583556</v>
      </c>
      <c r="O4" s="9">
        <v>123.88389513108613</v>
      </c>
      <c r="P4" s="9">
        <v>269.1400035669698</v>
      </c>
      <c r="Q4" s="9">
        <v>0.4943820224719101</v>
      </c>
      <c r="R4" s="9">
        <v>124.6796861066524</v>
      </c>
      <c r="S4" s="9">
        <v>47.025325485999645</v>
      </c>
      <c r="T4" s="9">
        <v>45.177635098983416</v>
      </c>
      <c r="U4" s="9">
        <v>13.889067237381843</v>
      </c>
      <c r="V4" s="9">
        <v>11.093276261815587</v>
      </c>
      <c r="W4" s="9">
        <v>4.247191011235955</v>
      </c>
      <c r="X4" s="9">
        <v>3.247191011235955</v>
      </c>
      <c r="Y4" s="9">
        <v>95.30747280185481</v>
      </c>
      <c r="Z4" s="9">
        <v>14.49438202247191</v>
      </c>
      <c r="AA4" s="9">
        <v>1.247191011235955</v>
      </c>
      <c r="AB4" s="9">
        <v>3.5896201177100053</v>
      </c>
      <c r="AC4" s="9">
        <v>6.546638130907794</v>
      </c>
      <c r="AD4" s="9">
        <v>186.27501337613697</v>
      </c>
      <c r="AE4" s="9">
        <v>11.052256108435884</v>
      </c>
      <c r="AF4" s="9">
        <v>60.75798109505975</v>
      </c>
      <c r="AG4" s="9">
        <v>38.71268057784912</v>
      </c>
      <c r="AH4" s="9">
        <v>14.15676832530765</v>
      </c>
      <c r="AI4" s="9">
        <v>148.4217941858391</v>
      </c>
      <c r="AJ4" s="9">
        <v>85.53415373640094</v>
      </c>
      <c r="AK4" s="9">
        <v>23.410736579275905</v>
      </c>
      <c r="AL4" s="9">
        <v>8.741573033707866</v>
      </c>
      <c r="AM4" s="9">
        <v>3.5261280542179416</v>
      </c>
      <c r="AN4" s="9">
        <v>21.28821116461566</v>
      </c>
      <c r="AO4" s="9">
        <v>37.31103977171393</v>
      </c>
      <c r="AP4" s="9">
        <v>211.03513465311218</v>
      </c>
      <c r="AQ4" s="9">
        <v>244.01498127340824</v>
      </c>
      <c r="AR4" s="9">
        <v>19.12502229356162</v>
      </c>
      <c r="AS4" s="9">
        <v>2</v>
      </c>
      <c r="AT4" s="9">
        <v>2.247191011235955</v>
      </c>
      <c r="AU4" s="9">
        <v>2.247191011235955</v>
      </c>
      <c r="AV4" s="9">
        <v>269.63438558944176</v>
      </c>
      <c r="AW4" s="9">
        <v>179.17977528089887</v>
      </c>
      <c r="AX4" s="9">
        <v>75.05992509363297</v>
      </c>
      <c r="AY4" s="9">
        <v>4.526128054217942</v>
      </c>
      <c r="AZ4" s="9">
        <v>0</v>
      </c>
      <c r="BA4" s="9">
        <v>9.805065097199929</v>
      </c>
      <c r="BB4" s="9">
        <v>1.0634920634920635</v>
      </c>
      <c r="BC4" s="9">
        <v>269.63438558944176</v>
      </c>
      <c r="BD4" s="9">
        <v>136.61904761904762</v>
      </c>
      <c r="BE4" s="9">
        <v>41.776172641341184</v>
      </c>
      <c r="BF4" s="9">
        <v>35.25004458712324</v>
      </c>
      <c r="BG4" s="9">
        <v>12.83681112894596</v>
      </c>
      <c r="BH4" s="9">
        <v>16.44694132334582</v>
      </c>
      <c r="BI4" s="9">
        <v>12.147494203673979</v>
      </c>
      <c r="BJ4" s="9">
        <v>13.557874085963974</v>
      </c>
      <c r="BK4" s="9">
        <v>1</v>
      </c>
      <c r="BL4" s="9">
        <v>269.63438558944176</v>
      </c>
      <c r="BM4" s="9">
        <v>68.88746210094524</v>
      </c>
      <c r="BN4" s="9">
        <v>10.009274121633672</v>
      </c>
      <c r="BO4" s="9">
        <v>44.93739967897271</v>
      </c>
      <c r="BP4" s="9">
        <v>0</v>
      </c>
      <c r="BQ4" s="9">
        <v>103.30105225610843</v>
      </c>
      <c r="BR4" s="9">
        <v>33.97306937756376</v>
      </c>
      <c r="BS4" s="9">
        <v>269.63438558944176</v>
      </c>
      <c r="BT4" s="9">
        <v>167.0752630640271</v>
      </c>
      <c r="BU4" s="9">
        <v>78.26413411806669</v>
      </c>
      <c r="BV4" s="9">
        <v>2.5896201177100053</v>
      </c>
      <c r="BW4" s="9">
        <v>3.278937042981987</v>
      </c>
      <c r="BX4" s="9">
        <v>1</v>
      </c>
      <c r="BY4" s="9">
        <v>1.7415730337078652</v>
      </c>
      <c r="BZ4" s="9">
        <v>18.426431246655966</v>
      </c>
      <c r="CA4" s="9">
        <v>0.24719101123595505</v>
      </c>
      <c r="CB4" s="9">
        <v>3</v>
      </c>
      <c r="CC4" s="9">
        <v>4.063492063492063</v>
      </c>
      <c r="CD4" s="9">
        <v>11.115748171927947</v>
      </c>
      <c r="CE4" s="9">
        <v>267.47565543071164</v>
      </c>
      <c r="CF4" s="9">
        <v>265.9812734082397</v>
      </c>
      <c r="CG4" s="9">
        <v>1.49438202247191</v>
      </c>
      <c r="CH4" s="9">
        <v>0</v>
      </c>
      <c r="CI4" s="9">
        <v>20.1772784019975</v>
      </c>
      <c r="CJ4" s="9">
        <v>235.2573568753344</v>
      </c>
      <c r="CK4" s="9">
        <v>31.93936151239522</v>
      </c>
      <c r="CL4" s="9">
        <v>24.113786338505438</v>
      </c>
      <c r="CM4" s="9">
        <v>196.60424469413235</v>
      </c>
      <c r="CN4" s="9">
        <v>32.85535937221331</v>
      </c>
      <c r="CO4" s="9">
        <v>60.39308007847333</v>
      </c>
      <c r="CP4" s="9">
        <v>46.912430889958976</v>
      </c>
      <c r="CQ4" s="9">
        <v>4.8368111289459605</v>
      </c>
      <c r="CR4" s="9">
        <v>2.247191011235955</v>
      </c>
      <c r="CS4" s="9">
        <v>0</v>
      </c>
      <c r="CT4" s="9">
        <v>196.60424469413235</v>
      </c>
      <c r="CU4" s="9">
        <v>49.359372213304795</v>
      </c>
      <c r="CV4" s="9">
        <v>37.3203138933476</v>
      </c>
      <c r="CW4" s="9">
        <v>5.503656144105582</v>
      </c>
      <c r="CX4" s="9">
        <v>3.773319065453897</v>
      </c>
      <c r="CY4" s="9">
        <v>2.020510076689852</v>
      </c>
      <c r="CZ4" s="9">
        <v>0.7415730337078652</v>
      </c>
      <c r="DA4" s="9">
        <v>4.8368111289459605</v>
      </c>
      <c r="DB4" s="9">
        <v>0.5261280542179418</v>
      </c>
      <c r="DC4" s="9">
        <v>2.0317460317460316</v>
      </c>
      <c r="DD4" s="9">
        <v>0.24719101123595505</v>
      </c>
      <c r="DE4" s="9">
        <v>142.40806135188157</v>
      </c>
      <c r="DF4" s="9">
        <v>18.041020153379705</v>
      </c>
      <c r="DG4" s="9">
        <v>29.723916532905296</v>
      </c>
      <c r="DH4" s="9">
        <v>20.31549848403781</v>
      </c>
      <c r="DI4" s="9">
        <v>44.6354556803995</v>
      </c>
      <c r="DJ4" s="9">
        <v>29.692170501159264</v>
      </c>
      <c r="DK4" s="9">
        <v>142.40806135188157</v>
      </c>
      <c r="DL4" s="9">
        <v>21.2657392545033</v>
      </c>
      <c r="DM4" s="9">
        <v>0.7415730337078652</v>
      </c>
      <c r="DN4" s="9">
        <v>17</v>
      </c>
      <c r="DO4" s="9">
        <v>0</v>
      </c>
      <c r="DP4" s="9">
        <v>1.5261280542179416</v>
      </c>
      <c r="DQ4" s="9">
        <v>15.889067237381843</v>
      </c>
      <c r="DR4" s="9">
        <v>12.64187622614589</v>
      </c>
      <c r="DS4" s="9">
        <v>5.8368111289459605</v>
      </c>
      <c r="DT4" s="9">
        <v>10.308721241305511</v>
      </c>
      <c r="DU4" s="9">
        <v>1.9887640449438202</v>
      </c>
      <c r="DV4" s="9">
        <v>1.3106830747280185</v>
      </c>
      <c r="DW4" s="9">
        <v>0.2789370429819868</v>
      </c>
      <c r="DX4" s="9">
        <v>4.805065097199929</v>
      </c>
      <c r="DY4" s="9">
        <v>6.589620117710005</v>
      </c>
      <c r="DZ4" s="9">
        <v>5.33119315141787</v>
      </c>
      <c r="EA4" s="9">
        <v>18.82557517388978</v>
      </c>
      <c r="EB4" s="9">
        <v>13.705368289637953</v>
      </c>
      <c r="EC4" s="9">
        <v>4.362939183163903</v>
      </c>
      <c r="ED4" s="9">
        <v>142.40806135188157</v>
      </c>
      <c r="EE4" s="9">
        <v>18.113786338505438</v>
      </c>
      <c r="EF4" s="9">
        <v>24.93008739076155</v>
      </c>
      <c r="EG4" s="9">
        <v>9.768860353130018</v>
      </c>
      <c r="EH4" s="9">
        <v>14.952559300873906</v>
      </c>
      <c r="EI4" s="9">
        <v>38.29302657392545</v>
      </c>
      <c r="EJ4" s="9">
        <v>9.805065097199929</v>
      </c>
      <c r="EK4" s="9">
        <v>4.235955056179775</v>
      </c>
      <c r="EL4" s="9">
        <v>9.546638130907795</v>
      </c>
      <c r="EM4" s="9">
        <v>12.762083110397716</v>
      </c>
      <c r="EN4" s="9">
        <v>218.87872302479045</v>
      </c>
      <c r="EO4" s="9">
        <v>34.932405921169966</v>
      </c>
      <c r="EP4" s="9">
        <v>49.50650971999286</v>
      </c>
      <c r="EQ4" s="9">
        <v>30.560727661851256</v>
      </c>
      <c r="ER4" s="9">
        <v>21.705368289637953</v>
      </c>
      <c r="ES4" s="9">
        <v>82.1737114321384</v>
      </c>
      <c r="ET4" s="9">
        <v>173.19975031210987</v>
      </c>
      <c r="EU4" s="9">
        <v>124.6796861066524</v>
      </c>
      <c r="EV4" s="9">
        <v>48.52006420545746</v>
      </c>
      <c r="EW4" s="9">
        <v>45.456572141965395</v>
      </c>
      <c r="EX4" s="9">
        <v>3.0634920634920633</v>
      </c>
      <c r="EY4" s="9">
        <v>124.6796861066524</v>
      </c>
      <c r="EZ4" s="9">
        <v>102.9063670411985</v>
      </c>
      <c r="FA4" s="9">
        <v>11.031746031746032</v>
      </c>
      <c r="FB4" s="9">
        <v>5.247191011235955</v>
      </c>
      <c r="FC4" s="9">
        <v>2.49438202247191</v>
      </c>
      <c r="FD4" s="9">
        <v>3</v>
      </c>
      <c r="FE4" s="9">
        <v>18.10451221687177</v>
      </c>
      <c r="FF4" s="9">
        <v>28.920813269127876</v>
      </c>
      <c r="FG4" s="9">
        <v>11.32673443909399</v>
      </c>
      <c r="FH4" s="9">
        <v>26.530943463527734</v>
      </c>
      <c r="FI4" s="9">
        <v>18.61940431603353</v>
      </c>
      <c r="FJ4" s="9">
        <v>6.084002140181915</v>
      </c>
      <c r="FK4" s="9">
        <v>2.514892099161762</v>
      </c>
      <c r="FL4" s="9">
        <v>2.741573033707865</v>
      </c>
      <c r="FM4" s="9">
        <v>0</v>
      </c>
      <c r="FN4" s="9">
        <v>3.3106830747280185</v>
      </c>
      <c r="FO4" s="9">
        <v>2.247191011235955</v>
      </c>
      <c r="FP4" s="9">
        <v>0</v>
      </c>
      <c r="FQ4" s="9">
        <v>0</v>
      </c>
      <c r="FR4" s="9">
        <v>1</v>
      </c>
      <c r="FS4" s="9">
        <v>3.278937042981987</v>
      </c>
      <c r="FT4" s="9">
        <v>124.6796861066524</v>
      </c>
      <c r="FU4" s="9">
        <v>1.0317460317460316</v>
      </c>
      <c r="FV4" s="9">
        <v>24.67166042446941</v>
      </c>
      <c r="FW4" s="9">
        <v>4.1269841269841265</v>
      </c>
      <c r="FX4" s="9">
        <v>3.5578740859639737</v>
      </c>
      <c r="FY4" s="9">
        <v>3.3106830747280185</v>
      </c>
      <c r="FZ4" s="9">
        <v>3</v>
      </c>
      <c r="GA4" s="9">
        <v>0.31068307472801854</v>
      </c>
      <c r="GB4" s="9">
        <v>0</v>
      </c>
      <c r="GC4" s="9">
        <v>7.33119315141787</v>
      </c>
      <c r="GD4" s="9">
        <v>10.773319065453897</v>
      </c>
      <c r="GE4" s="9">
        <v>11.501159265204208</v>
      </c>
      <c r="GF4" s="9">
        <v>37.76243980738363</v>
      </c>
      <c r="GG4" s="9">
        <v>35.698947743891566</v>
      </c>
      <c r="GH4" s="9">
        <v>0</v>
      </c>
      <c r="GI4" s="9">
        <v>1</v>
      </c>
      <c r="GJ4" s="9">
        <v>0</v>
      </c>
      <c r="GK4" s="9">
        <v>1.0317460317460316</v>
      </c>
      <c r="GL4" s="9">
        <v>0.031746031746031744</v>
      </c>
      <c r="GM4" s="9">
        <v>194.4769038701623</v>
      </c>
      <c r="GN4" s="9">
        <v>52.98519707508471</v>
      </c>
      <c r="GO4" s="9">
        <v>0</v>
      </c>
      <c r="GP4" s="9">
        <v>0.24719101123595505</v>
      </c>
      <c r="GQ4" s="9">
        <v>34.8143392188336</v>
      </c>
      <c r="GR4" s="9">
        <v>0</v>
      </c>
      <c r="GS4" s="9">
        <v>70.87622614588906</v>
      </c>
      <c r="GT4" s="9">
        <v>12.975566256465132</v>
      </c>
      <c r="GU4" s="9">
        <v>0.24719101123595505</v>
      </c>
      <c r="GV4" s="9">
        <v>2</v>
      </c>
      <c r="GW4" s="9">
        <v>19.052256108435884</v>
      </c>
      <c r="GX4" s="9">
        <v>1.2789370429819868</v>
      </c>
    </row>
    <row r="5" spans="1:206" ht="12.75">
      <c r="A5" s="5" t="s">
        <v>400</v>
      </c>
      <c r="B5" s="9">
        <v>26.36</v>
      </c>
      <c r="C5" s="9">
        <v>153</v>
      </c>
      <c r="D5" s="9">
        <v>6</v>
      </c>
      <c r="E5" s="9">
        <v>21</v>
      </c>
      <c r="F5" s="9">
        <v>17</v>
      </c>
      <c r="G5" s="9">
        <v>27</v>
      </c>
      <c r="H5" s="9">
        <v>40</v>
      </c>
      <c r="I5" s="9">
        <v>31</v>
      </c>
      <c r="J5" s="9">
        <v>11</v>
      </c>
      <c r="K5" s="9">
        <v>27</v>
      </c>
      <c r="L5" s="9">
        <v>100</v>
      </c>
      <c r="M5" s="9">
        <v>26</v>
      </c>
      <c r="N5" s="9">
        <v>73</v>
      </c>
      <c r="O5" s="9">
        <v>80</v>
      </c>
      <c r="P5" s="9">
        <v>150</v>
      </c>
      <c r="Q5" s="9">
        <v>3</v>
      </c>
      <c r="R5" s="9">
        <v>64</v>
      </c>
      <c r="S5" s="9">
        <v>15</v>
      </c>
      <c r="T5" s="9">
        <v>27</v>
      </c>
      <c r="U5" s="9">
        <v>12</v>
      </c>
      <c r="V5" s="9">
        <v>6</v>
      </c>
      <c r="W5" s="9">
        <v>3</v>
      </c>
      <c r="X5" s="9">
        <v>1</v>
      </c>
      <c r="Y5" s="9">
        <v>56</v>
      </c>
      <c r="Z5" s="9">
        <v>2</v>
      </c>
      <c r="AA5" s="9">
        <v>1</v>
      </c>
      <c r="AB5" s="9">
        <v>2</v>
      </c>
      <c r="AC5" s="9">
        <v>0</v>
      </c>
      <c r="AD5" s="9">
        <v>102</v>
      </c>
      <c r="AE5" s="9">
        <v>3</v>
      </c>
      <c r="AF5" s="9">
        <v>30</v>
      </c>
      <c r="AG5" s="9">
        <v>22</v>
      </c>
      <c r="AH5" s="9">
        <v>9</v>
      </c>
      <c r="AI5" s="9">
        <v>84</v>
      </c>
      <c r="AJ5" s="9">
        <v>50</v>
      </c>
      <c r="AK5" s="9">
        <v>12</v>
      </c>
      <c r="AL5" s="9">
        <v>6</v>
      </c>
      <c r="AM5" s="9">
        <v>1</v>
      </c>
      <c r="AN5" s="9">
        <v>9</v>
      </c>
      <c r="AO5" s="9">
        <v>14</v>
      </c>
      <c r="AP5" s="9">
        <v>130</v>
      </c>
      <c r="AQ5" s="9">
        <v>137</v>
      </c>
      <c r="AR5" s="9">
        <v>9</v>
      </c>
      <c r="AS5" s="9">
        <v>2</v>
      </c>
      <c r="AT5" s="9">
        <v>0</v>
      </c>
      <c r="AU5" s="9">
        <v>5</v>
      </c>
      <c r="AV5" s="9">
        <v>153</v>
      </c>
      <c r="AW5" s="9">
        <v>104</v>
      </c>
      <c r="AX5" s="9">
        <v>46</v>
      </c>
      <c r="AY5" s="9">
        <v>2</v>
      </c>
      <c r="AZ5" s="9">
        <v>0</v>
      </c>
      <c r="BA5" s="9">
        <v>1</v>
      </c>
      <c r="BB5" s="9">
        <v>0</v>
      </c>
      <c r="BC5" s="9">
        <v>153</v>
      </c>
      <c r="BD5" s="9">
        <v>89</v>
      </c>
      <c r="BE5" s="9">
        <v>21</v>
      </c>
      <c r="BF5" s="9">
        <v>12</v>
      </c>
      <c r="BG5" s="9">
        <v>2</v>
      </c>
      <c r="BH5" s="9">
        <v>11</v>
      </c>
      <c r="BI5" s="9">
        <v>15</v>
      </c>
      <c r="BJ5" s="9">
        <v>2</v>
      </c>
      <c r="BK5" s="9">
        <v>1</v>
      </c>
      <c r="BL5" s="9">
        <v>153</v>
      </c>
      <c r="BM5" s="9">
        <v>55</v>
      </c>
      <c r="BN5" s="9">
        <v>8</v>
      </c>
      <c r="BO5" s="9">
        <v>8</v>
      </c>
      <c r="BP5" s="9">
        <v>0</v>
      </c>
      <c r="BQ5" s="9">
        <v>61</v>
      </c>
      <c r="BR5" s="9">
        <v>17</v>
      </c>
      <c r="BS5" s="9">
        <v>153</v>
      </c>
      <c r="BT5" s="9">
        <v>94</v>
      </c>
      <c r="BU5" s="9">
        <v>49</v>
      </c>
      <c r="BV5" s="9">
        <v>3</v>
      </c>
      <c r="BW5" s="9">
        <v>1</v>
      </c>
      <c r="BX5" s="9">
        <v>1</v>
      </c>
      <c r="BY5" s="9">
        <v>4</v>
      </c>
      <c r="BZ5" s="9">
        <v>6</v>
      </c>
      <c r="CA5" s="9">
        <v>1</v>
      </c>
      <c r="CB5" s="9">
        <v>1</v>
      </c>
      <c r="CC5" s="9">
        <v>1</v>
      </c>
      <c r="CD5" s="9">
        <v>3</v>
      </c>
      <c r="CE5" s="9">
        <v>153</v>
      </c>
      <c r="CF5" s="9">
        <v>152</v>
      </c>
      <c r="CG5" s="9">
        <v>1</v>
      </c>
      <c r="CH5" s="9">
        <v>0</v>
      </c>
      <c r="CI5" s="9">
        <v>19</v>
      </c>
      <c r="CJ5" s="9">
        <v>128</v>
      </c>
      <c r="CK5" s="9">
        <v>16</v>
      </c>
      <c r="CL5" s="9">
        <v>17</v>
      </c>
      <c r="CM5" s="9">
        <v>115</v>
      </c>
      <c r="CN5" s="9">
        <v>18</v>
      </c>
      <c r="CO5" s="9">
        <v>29</v>
      </c>
      <c r="CP5" s="9">
        <v>22</v>
      </c>
      <c r="CQ5" s="9">
        <v>4</v>
      </c>
      <c r="CR5" s="9">
        <v>1</v>
      </c>
      <c r="CS5" s="9">
        <v>1</v>
      </c>
      <c r="CT5" s="9">
        <v>115</v>
      </c>
      <c r="CU5" s="9">
        <v>40</v>
      </c>
      <c r="CV5" s="9">
        <v>25</v>
      </c>
      <c r="CW5" s="9">
        <v>5</v>
      </c>
      <c r="CX5" s="9">
        <v>5</v>
      </c>
      <c r="CY5" s="9">
        <v>4</v>
      </c>
      <c r="CZ5" s="9">
        <v>1</v>
      </c>
      <c r="DA5" s="9">
        <v>4</v>
      </c>
      <c r="DB5" s="9">
        <v>0</v>
      </c>
      <c r="DC5" s="9">
        <v>1</v>
      </c>
      <c r="DD5" s="9">
        <v>0</v>
      </c>
      <c r="DE5" s="9">
        <v>70</v>
      </c>
      <c r="DF5" s="9">
        <v>5</v>
      </c>
      <c r="DG5" s="9">
        <v>19</v>
      </c>
      <c r="DH5" s="9">
        <v>10</v>
      </c>
      <c r="DI5" s="9">
        <v>23</v>
      </c>
      <c r="DJ5" s="9">
        <v>13</v>
      </c>
      <c r="DK5" s="9">
        <v>70</v>
      </c>
      <c r="DL5" s="9">
        <v>11</v>
      </c>
      <c r="DM5" s="9">
        <v>0</v>
      </c>
      <c r="DN5" s="9">
        <v>4</v>
      </c>
      <c r="DO5" s="9">
        <v>1</v>
      </c>
      <c r="DP5" s="9">
        <v>0</v>
      </c>
      <c r="DQ5" s="9">
        <v>5</v>
      </c>
      <c r="DR5" s="9">
        <v>7</v>
      </c>
      <c r="DS5" s="9">
        <v>3</v>
      </c>
      <c r="DT5" s="9">
        <v>8</v>
      </c>
      <c r="DU5" s="9">
        <v>0</v>
      </c>
      <c r="DV5" s="9">
        <v>3</v>
      </c>
      <c r="DW5" s="9">
        <v>1</v>
      </c>
      <c r="DX5" s="9">
        <v>6</v>
      </c>
      <c r="DY5" s="9">
        <v>2</v>
      </c>
      <c r="DZ5" s="9">
        <v>2</v>
      </c>
      <c r="EA5" s="9">
        <v>11</v>
      </c>
      <c r="EB5" s="9">
        <v>5</v>
      </c>
      <c r="EC5" s="9">
        <v>1</v>
      </c>
      <c r="ED5" s="9">
        <v>70</v>
      </c>
      <c r="EE5" s="9">
        <v>8</v>
      </c>
      <c r="EF5" s="9">
        <v>14</v>
      </c>
      <c r="EG5" s="9">
        <v>3</v>
      </c>
      <c r="EH5" s="9">
        <v>7</v>
      </c>
      <c r="EI5" s="9">
        <v>15</v>
      </c>
      <c r="EJ5" s="9">
        <v>8</v>
      </c>
      <c r="EK5" s="9">
        <v>3</v>
      </c>
      <c r="EL5" s="9">
        <v>4</v>
      </c>
      <c r="EM5" s="9">
        <v>8</v>
      </c>
      <c r="EN5" s="9">
        <v>126</v>
      </c>
      <c r="EO5" s="9">
        <v>18</v>
      </c>
      <c r="EP5" s="9">
        <v>24</v>
      </c>
      <c r="EQ5" s="9">
        <v>27</v>
      </c>
      <c r="ER5" s="9">
        <v>8</v>
      </c>
      <c r="ES5" s="9">
        <v>49</v>
      </c>
      <c r="ET5" s="9">
        <v>78</v>
      </c>
      <c r="EU5" s="9">
        <v>64</v>
      </c>
      <c r="EV5" s="9">
        <v>14</v>
      </c>
      <c r="EW5" s="9">
        <v>11</v>
      </c>
      <c r="EX5" s="9">
        <v>3</v>
      </c>
      <c r="EY5" s="9">
        <v>64</v>
      </c>
      <c r="EZ5" s="9">
        <v>39</v>
      </c>
      <c r="FA5" s="9">
        <v>19</v>
      </c>
      <c r="FB5" s="9">
        <v>6</v>
      </c>
      <c r="FC5" s="9">
        <v>0</v>
      </c>
      <c r="FD5" s="9">
        <v>0</v>
      </c>
      <c r="FE5" s="9">
        <v>5</v>
      </c>
      <c r="FF5" s="9">
        <v>10</v>
      </c>
      <c r="FG5" s="9">
        <v>6</v>
      </c>
      <c r="FH5" s="9">
        <v>13</v>
      </c>
      <c r="FI5" s="9">
        <v>8</v>
      </c>
      <c r="FJ5" s="9">
        <v>4</v>
      </c>
      <c r="FK5" s="9">
        <v>4</v>
      </c>
      <c r="FL5" s="9">
        <v>2</v>
      </c>
      <c r="FM5" s="9">
        <v>0</v>
      </c>
      <c r="FN5" s="9">
        <v>4</v>
      </c>
      <c r="FO5" s="9">
        <v>3</v>
      </c>
      <c r="FP5" s="9">
        <v>2</v>
      </c>
      <c r="FQ5" s="9">
        <v>0</v>
      </c>
      <c r="FR5" s="9">
        <v>0</v>
      </c>
      <c r="FS5" s="9">
        <v>3</v>
      </c>
      <c r="FT5" s="9">
        <v>64</v>
      </c>
      <c r="FU5" s="9">
        <v>2</v>
      </c>
      <c r="FV5" s="9">
        <v>16</v>
      </c>
      <c r="FW5" s="9">
        <v>6</v>
      </c>
      <c r="FX5" s="9">
        <v>4</v>
      </c>
      <c r="FY5" s="9">
        <v>4</v>
      </c>
      <c r="FZ5" s="9">
        <v>2</v>
      </c>
      <c r="GA5" s="9">
        <v>1</v>
      </c>
      <c r="GB5" s="9">
        <v>1</v>
      </c>
      <c r="GC5" s="9">
        <v>1</v>
      </c>
      <c r="GD5" s="9">
        <v>4</v>
      </c>
      <c r="GE5" s="9">
        <v>6</v>
      </c>
      <c r="GF5" s="9">
        <v>14</v>
      </c>
      <c r="GG5" s="9">
        <v>14</v>
      </c>
      <c r="GH5" s="9">
        <v>0</v>
      </c>
      <c r="GI5" s="9">
        <v>0</v>
      </c>
      <c r="GJ5" s="9">
        <v>0</v>
      </c>
      <c r="GK5" s="9">
        <v>0</v>
      </c>
      <c r="GL5" s="9">
        <v>0</v>
      </c>
      <c r="GM5" s="9">
        <v>97</v>
      </c>
      <c r="GN5" s="9">
        <v>23</v>
      </c>
      <c r="GO5" s="9">
        <v>0</v>
      </c>
      <c r="GP5" s="9">
        <v>1</v>
      </c>
      <c r="GQ5" s="9">
        <v>13</v>
      </c>
      <c r="GR5" s="9">
        <v>1</v>
      </c>
      <c r="GS5" s="9">
        <v>42</v>
      </c>
      <c r="GT5" s="9">
        <v>12</v>
      </c>
      <c r="GU5" s="9">
        <v>0</v>
      </c>
      <c r="GV5" s="9">
        <v>2</v>
      </c>
      <c r="GW5" s="9">
        <v>3</v>
      </c>
      <c r="GX5" s="9">
        <v>0</v>
      </c>
    </row>
    <row r="6" spans="1:206" ht="12.75">
      <c r="A6" s="5" t="s">
        <v>401</v>
      </c>
      <c r="B6" s="9">
        <v>381.18</v>
      </c>
      <c r="C6" s="9">
        <v>84.39901477832512</v>
      </c>
      <c r="D6" s="9">
        <v>7.680295566502463</v>
      </c>
      <c r="E6" s="9">
        <v>8.703448275862069</v>
      </c>
      <c r="F6" s="9">
        <v>6.333497536945813</v>
      </c>
      <c r="G6" s="9">
        <v>15.00344827586207</v>
      </c>
      <c r="H6" s="9">
        <v>23.40394088669951</v>
      </c>
      <c r="I6" s="9">
        <v>17.439408866995073</v>
      </c>
      <c r="J6" s="9">
        <v>5.834975369458128</v>
      </c>
      <c r="K6" s="9">
        <v>16.38374384236453</v>
      </c>
      <c r="L6" s="9">
        <v>54.57290640394089</v>
      </c>
      <c r="M6" s="9">
        <v>13.442364532019704</v>
      </c>
      <c r="N6" s="9">
        <v>42.86305418719212</v>
      </c>
      <c r="O6" s="9">
        <v>41.535960591133005</v>
      </c>
      <c r="P6" s="9">
        <v>82.22660098522167</v>
      </c>
      <c r="Q6" s="9">
        <v>2.1724137931034484</v>
      </c>
      <c r="R6" s="9">
        <v>35.44285714285714</v>
      </c>
      <c r="S6" s="9">
        <v>8.445320197044335</v>
      </c>
      <c r="T6" s="9">
        <v>16.036945812807883</v>
      </c>
      <c r="U6" s="9">
        <v>3.7985221674876843</v>
      </c>
      <c r="V6" s="9">
        <v>5.4985221674876845</v>
      </c>
      <c r="W6" s="9">
        <v>1.6635467980295569</v>
      </c>
      <c r="X6" s="9">
        <v>0</v>
      </c>
      <c r="Y6" s="9">
        <v>25.04039408866995</v>
      </c>
      <c r="Z6" s="9">
        <v>0.04285714285714286</v>
      </c>
      <c r="AA6" s="9">
        <v>0.3103448275862069</v>
      </c>
      <c r="AB6" s="9">
        <v>6.834975369458128</v>
      </c>
      <c r="AC6" s="9">
        <v>1.1285714285714286</v>
      </c>
      <c r="AD6" s="9">
        <v>56.95862068965518</v>
      </c>
      <c r="AE6" s="9">
        <v>2</v>
      </c>
      <c r="AF6" s="9">
        <v>11.554187192118226</v>
      </c>
      <c r="AG6" s="9">
        <v>20.614778325123154</v>
      </c>
      <c r="AH6" s="9">
        <v>1.2738916256157635</v>
      </c>
      <c r="AI6" s="9">
        <v>46.72118226600985</v>
      </c>
      <c r="AJ6" s="9">
        <v>28.63152709359606</v>
      </c>
      <c r="AK6" s="9">
        <v>6.6334975369458125</v>
      </c>
      <c r="AL6" s="9">
        <v>2.412807881773399</v>
      </c>
      <c r="AM6" s="9">
        <v>0</v>
      </c>
      <c r="AN6" s="9">
        <v>3.7556650246305416</v>
      </c>
      <c r="AO6" s="9">
        <v>8.617733990147784</v>
      </c>
      <c r="AP6" s="9">
        <v>72.0256157635468</v>
      </c>
      <c r="AQ6" s="9">
        <v>77.97339901477832</v>
      </c>
      <c r="AR6" s="9">
        <v>4.547783251231527</v>
      </c>
      <c r="AS6" s="9">
        <v>1.3532019704433498</v>
      </c>
      <c r="AT6" s="9">
        <v>0.08571428571428572</v>
      </c>
      <c r="AU6" s="9">
        <v>0.43891625615763546</v>
      </c>
      <c r="AV6" s="9">
        <v>84.39901477832512</v>
      </c>
      <c r="AW6" s="9">
        <v>55.175862068965515</v>
      </c>
      <c r="AX6" s="9">
        <v>26.03497536945813</v>
      </c>
      <c r="AY6" s="9">
        <v>0.04285714285714286</v>
      </c>
      <c r="AZ6" s="9">
        <v>0.6206896551724138</v>
      </c>
      <c r="BA6" s="9">
        <v>2.4389162561576354</v>
      </c>
      <c r="BB6" s="9">
        <v>0.04285714285714286</v>
      </c>
      <c r="BC6" s="9">
        <v>84.39901477832512</v>
      </c>
      <c r="BD6" s="9">
        <v>38.4064039408867</v>
      </c>
      <c r="BE6" s="9">
        <v>12.806896551724137</v>
      </c>
      <c r="BF6" s="9">
        <v>14.442364532019704</v>
      </c>
      <c r="BG6" s="9">
        <v>4.4714285714285715</v>
      </c>
      <c r="BH6" s="9">
        <v>9.024137931034483</v>
      </c>
      <c r="BI6" s="9">
        <v>4.188177339901478</v>
      </c>
      <c r="BJ6" s="9">
        <v>1.059605911330049</v>
      </c>
      <c r="BK6" s="9">
        <v>0</v>
      </c>
      <c r="BL6" s="9">
        <v>84.39901477832512</v>
      </c>
      <c r="BM6" s="9">
        <v>28.093596059113302</v>
      </c>
      <c r="BN6" s="9">
        <v>6.237438423645321</v>
      </c>
      <c r="BO6" s="9">
        <v>7.832019704433497</v>
      </c>
      <c r="BP6" s="9">
        <v>0.04285714285714286</v>
      </c>
      <c r="BQ6" s="9">
        <v>35.453201970443345</v>
      </c>
      <c r="BR6" s="9">
        <v>6.739901477832513</v>
      </c>
      <c r="BS6" s="9">
        <v>84.39901477832512</v>
      </c>
      <c r="BT6" s="9">
        <v>52.76305418719212</v>
      </c>
      <c r="BU6" s="9">
        <v>25.96600985221675</v>
      </c>
      <c r="BV6" s="9">
        <v>1</v>
      </c>
      <c r="BW6" s="9">
        <v>0</v>
      </c>
      <c r="BX6" s="9">
        <v>0.04285714285714286</v>
      </c>
      <c r="BY6" s="9">
        <v>1.7064039408866996</v>
      </c>
      <c r="BZ6" s="9">
        <v>4.669950738916256</v>
      </c>
      <c r="CA6" s="9">
        <v>0.3532019704433498</v>
      </c>
      <c r="CB6" s="9">
        <v>0.3103448275862069</v>
      </c>
      <c r="CC6" s="9">
        <v>1.3532019704433498</v>
      </c>
      <c r="CD6" s="9">
        <v>2.65320197044335</v>
      </c>
      <c r="CE6" s="9">
        <v>81.38226600985222</v>
      </c>
      <c r="CF6" s="9">
        <v>81.33940886699507</v>
      </c>
      <c r="CG6" s="9">
        <v>0.04285714285714286</v>
      </c>
      <c r="CH6" s="9">
        <v>0</v>
      </c>
      <c r="CI6" s="9">
        <v>4.808866995073892</v>
      </c>
      <c r="CJ6" s="9">
        <v>71.78128078817734</v>
      </c>
      <c r="CK6" s="9">
        <v>11.286699507389162</v>
      </c>
      <c r="CL6" s="9">
        <v>7.0763546798029555</v>
      </c>
      <c r="CM6" s="9">
        <v>62.180295566502465</v>
      </c>
      <c r="CN6" s="9">
        <v>13.126600985221675</v>
      </c>
      <c r="CO6" s="9">
        <v>21.188669950738916</v>
      </c>
      <c r="CP6" s="9">
        <v>9.452709359605912</v>
      </c>
      <c r="CQ6" s="9">
        <v>0.3960591133004926</v>
      </c>
      <c r="CR6" s="9">
        <v>0.3103448275862069</v>
      </c>
      <c r="CS6" s="9">
        <v>1</v>
      </c>
      <c r="CT6" s="9">
        <v>62.180295566502465</v>
      </c>
      <c r="CU6" s="9">
        <v>16.70591133004926</v>
      </c>
      <c r="CV6" s="9">
        <v>13.442364532019704</v>
      </c>
      <c r="CW6" s="9">
        <v>2.1714285714285713</v>
      </c>
      <c r="CX6" s="9">
        <v>0.12857142857142856</v>
      </c>
      <c r="CY6" s="9">
        <v>0.8778325123152709</v>
      </c>
      <c r="CZ6" s="9">
        <v>0.08571428571428572</v>
      </c>
      <c r="DA6" s="9">
        <v>0.3960591133004926</v>
      </c>
      <c r="DB6" s="9">
        <v>0.3103448275862069</v>
      </c>
      <c r="DC6" s="9">
        <v>0</v>
      </c>
      <c r="DD6" s="9">
        <v>0</v>
      </c>
      <c r="DE6" s="9">
        <v>44.07832512315271</v>
      </c>
      <c r="DF6" s="9">
        <v>5.343842364532019</v>
      </c>
      <c r="DG6" s="9">
        <v>11.324137931034482</v>
      </c>
      <c r="DH6" s="9">
        <v>2.177832512315271</v>
      </c>
      <c r="DI6" s="9">
        <v>16.433004926108374</v>
      </c>
      <c r="DJ6" s="9">
        <v>8.799507389162562</v>
      </c>
      <c r="DK6" s="9">
        <v>44.07832512315271</v>
      </c>
      <c r="DL6" s="9">
        <v>1.7921182266009854</v>
      </c>
      <c r="DM6" s="9">
        <v>0</v>
      </c>
      <c r="DN6" s="9">
        <v>7.059605911330049</v>
      </c>
      <c r="DO6" s="9">
        <v>0.3103448275862069</v>
      </c>
      <c r="DP6" s="9">
        <v>0</v>
      </c>
      <c r="DQ6" s="9">
        <v>3.059605911330049</v>
      </c>
      <c r="DR6" s="9">
        <v>2.231034482758621</v>
      </c>
      <c r="DS6" s="9">
        <v>2.386699507389163</v>
      </c>
      <c r="DT6" s="9">
        <v>5.195566502463054</v>
      </c>
      <c r="DU6" s="9">
        <v>0.3532019704433498</v>
      </c>
      <c r="DV6" s="9">
        <v>0</v>
      </c>
      <c r="DW6" s="9">
        <v>5.085714285714285</v>
      </c>
      <c r="DX6" s="9">
        <v>1.9738916256157637</v>
      </c>
      <c r="DY6" s="9">
        <v>1.4817733990147783</v>
      </c>
      <c r="DZ6" s="9">
        <v>3.3960591133004927</v>
      </c>
      <c r="EA6" s="9">
        <v>2.1881773399014777</v>
      </c>
      <c r="EB6" s="9">
        <v>4.815270935960591</v>
      </c>
      <c r="EC6" s="9">
        <v>2.7492610837438423</v>
      </c>
      <c r="ED6" s="9">
        <v>44.07832512315271</v>
      </c>
      <c r="EE6" s="9">
        <v>9.135960591133005</v>
      </c>
      <c r="EF6" s="9">
        <v>8.686699507389163</v>
      </c>
      <c r="EG6" s="9">
        <v>5.766009852216749</v>
      </c>
      <c r="EH6" s="9">
        <v>2.4985221674876845</v>
      </c>
      <c r="EI6" s="9">
        <v>6.307389162561576</v>
      </c>
      <c r="EJ6" s="9">
        <v>2.584236453201971</v>
      </c>
      <c r="EK6" s="9">
        <v>0.12857142857142856</v>
      </c>
      <c r="EL6" s="9">
        <v>4.119211822660098</v>
      </c>
      <c r="EM6" s="9">
        <v>4.8517241379310345</v>
      </c>
      <c r="EN6" s="9">
        <v>68.01527093596059</v>
      </c>
      <c r="EO6" s="9">
        <v>10.795566502463053</v>
      </c>
      <c r="EP6" s="9">
        <v>9.940886699507388</v>
      </c>
      <c r="EQ6" s="9">
        <v>8.504926108374384</v>
      </c>
      <c r="ER6" s="9">
        <v>4.9206896551724135</v>
      </c>
      <c r="ES6" s="9">
        <v>33.85320197044335</v>
      </c>
      <c r="ET6" s="9">
        <v>57.36995073891625</v>
      </c>
      <c r="EU6" s="9">
        <v>35.44285714285714</v>
      </c>
      <c r="EV6" s="9">
        <v>21.927093596059116</v>
      </c>
      <c r="EW6" s="9">
        <v>18.75566502463054</v>
      </c>
      <c r="EX6" s="9">
        <v>3.1714285714285713</v>
      </c>
      <c r="EY6" s="9">
        <v>35.44285714285714</v>
      </c>
      <c r="EZ6" s="9">
        <v>26.23793103448276</v>
      </c>
      <c r="FA6" s="9">
        <v>8.188177339901477</v>
      </c>
      <c r="FB6" s="9">
        <v>0.04285714285714286</v>
      </c>
      <c r="FC6" s="9">
        <v>0.3532019704433498</v>
      </c>
      <c r="FD6" s="9">
        <v>0.6206896551724138</v>
      </c>
      <c r="FE6" s="9">
        <v>3.4389162561576354</v>
      </c>
      <c r="FF6" s="9">
        <v>5.0064039408867</v>
      </c>
      <c r="FG6" s="9">
        <v>2.2738916256157635</v>
      </c>
      <c r="FH6" s="9">
        <v>8.28128078817734</v>
      </c>
      <c r="FI6" s="9">
        <v>6.8517241379310345</v>
      </c>
      <c r="FJ6" s="9">
        <v>1.567487684729064</v>
      </c>
      <c r="FK6" s="9">
        <v>3.3960591133004927</v>
      </c>
      <c r="FL6" s="9">
        <v>0.43891625615763546</v>
      </c>
      <c r="FM6" s="9">
        <v>0</v>
      </c>
      <c r="FN6" s="9">
        <v>2.085714285714286</v>
      </c>
      <c r="FO6" s="9">
        <v>0.08571428571428572</v>
      </c>
      <c r="FP6" s="9">
        <v>0.3532019704433498</v>
      </c>
      <c r="FQ6" s="9">
        <v>0</v>
      </c>
      <c r="FR6" s="9">
        <v>1</v>
      </c>
      <c r="FS6" s="9">
        <v>0.6635467980295566</v>
      </c>
      <c r="FT6" s="9">
        <v>35.44285714285714</v>
      </c>
      <c r="FU6" s="9">
        <v>0</v>
      </c>
      <c r="FV6" s="9">
        <v>9.729556650246305</v>
      </c>
      <c r="FW6" s="9">
        <v>6.3699507389162555</v>
      </c>
      <c r="FX6" s="9">
        <v>1.4389162561576354</v>
      </c>
      <c r="FY6" s="9">
        <v>2.085714285714286</v>
      </c>
      <c r="FZ6" s="9">
        <v>1</v>
      </c>
      <c r="GA6" s="9">
        <v>1.0857142857142856</v>
      </c>
      <c r="GB6" s="9">
        <v>0</v>
      </c>
      <c r="GC6" s="9">
        <v>0.3532019704433498</v>
      </c>
      <c r="GD6" s="9">
        <v>3.085714285714286</v>
      </c>
      <c r="GE6" s="9">
        <v>2.7492610837438423</v>
      </c>
      <c r="GF6" s="9">
        <v>9.151724137931033</v>
      </c>
      <c r="GG6" s="9">
        <v>8.023152709359605</v>
      </c>
      <c r="GH6" s="9">
        <v>0</v>
      </c>
      <c r="GI6" s="9">
        <v>0</v>
      </c>
      <c r="GJ6" s="9">
        <v>0</v>
      </c>
      <c r="GK6" s="9">
        <v>1.042857142857143</v>
      </c>
      <c r="GL6" s="9">
        <v>0.08571428571428572</v>
      </c>
      <c r="GM6" s="9">
        <v>55.642857142857146</v>
      </c>
      <c r="GN6" s="9">
        <v>15.469458128078818</v>
      </c>
      <c r="GO6" s="9">
        <v>0</v>
      </c>
      <c r="GP6" s="9">
        <v>0.04285714285714286</v>
      </c>
      <c r="GQ6" s="9">
        <v>7.135960591133005</v>
      </c>
      <c r="GR6" s="9">
        <v>0.17142857142857143</v>
      </c>
      <c r="GS6" s="9">
        <v>25.532512315270935</v>
      </c>
      <c r="GT6" s="9">
        <v>2.6103448275862067</v>
      </c>
      <c r="GU6" s="9">
        <v>1</v>
      </c>
      <c r="GV6" s="9">
        <v>1.3532019704433498</v>
      </c>
      <c r="GW6" s="9">
        <v>2.0167487684729064</v>
      </c>
      <c r="GX6" s="9">
        <v>0.3103448275862069</v>
      </c>
    </row>
    <row r="7" spans="1:206" ht="12.75">
      <c r="A7" s="5" t="s">
        <v>402</v>
      </c>
      <c r="B7" s="9">
        <v>86.89</v>
      </c>
      <c r="C7" s="9">
        <v>41.41860465116279</v>
      </c>
      <c r="D7" s="9">
        <v>0.6046511627906976</v>
      </c>
      <c r="E7" s="9">
        <v>3.627906976744186</v>
      </c>
      <c r="F7" s="9">
        <v>6.046511627906977</v>
      </c>
      <c r="G7" s="9">
        <v>3.3255813953488373</v>
      </c>
      <c r="H7" s="9">
        <v>13.30232558139535</v>
      </c>
      <c r="I7" s="9">
        <v>11.488372093023257</v>
      </c>
      <c r="J7" s="9">
        <v>3.0232558139534884</v>
      </c>
      <c r="K7" s="9">
        <v>4.232558139534884</v>
      </c>
      <c r="L7" s="9">
        <v>29.325581395348838</v>
      </c>
      <c r="M7" s="9">
        <v>7.8604651162790695</v>
      </c>
      <c r="N7" s="9">
        <v>19.953488372093023</v>
      </c>
      <c r="O7" s="9">
        <v>21.46511627906977</v>
      </c>
      <c r="P7" s="9">
        <v>39.30232558139535</v>
      </c>
      <c r="Q7" s="9">
        <v>2.116279069767442</v>
      </c>
      <c r="R7" s="9">
        <v>19.046511627906977</v>
      </c>
      <c r="S7" s="9">
        <v>6.046511627906977</v>
      </c>
      <c r="T7" s="9">
        <v>8.465116279069768</v>
      </c>
      <c r="U7" s="9">
        <v>2.4186046511627906</v>
      </c>
      <c r="V7" s="9">
        <v>1.5116279069767442</v>
      </c>
      <c r="W7" s="9">
        <v>0.6046511627906976</v>
      </c>
      <c r="X7" s="9">
        <v>0</v>
      </c>
      <c r="Y7" s="9">
        <v>11.790697674418604</v>
      </c>
      <c r="Z7" s="9">
        <v>1.5116279069767442</v>
      </c>
      <c r="AA7" s="9">
        <v>1.2093023255813953</v>
      </c>
      <c r="AB7" s="9">
        <v>2.116279069767442</v>
      </c>
      <c r="AC7" s="9">
        <v>1.813953488372093</v>
      </c>
      <c r="AD7" s="9">
        <v>22.674418604651162</v>
      </c>
      <c r="AE7" s="9">
        <v>2.4186046511627906</v>
      </c>
      <c r="AF7" s="9">
        <v>10.883720930232558</v>
      </c>
      <c r="AG7" s="9">
        <v>5.441860465116279</v>
      </c>
      <c r="AH7" s="9">
        <v>0.3023255813953488</v>
      </c>
      <c r="AI7" s="9">
        <v>17.232558139534884</v>
      </c>
      <c r="AJ7" s="9">
        <v>14.209302325581396</v>
      </c>
      <c r="AK7" s="9">
        <v>7.558139534883721</v>
      </c>
      <c r="AL7" s="9">
        <v>1.813953488372093</v>
      </c>
      <c r="AM7" s="9">
        <v>0.6046511627906976</v>
      </c>
      <c r="AN7" s="9">
        <v>4.837209302325581</v>
      </c>
      <c r="AO7" s="9">
        <v>6.046511627906977</v>
      </c>
      <c r="AP7" s="9">
        <v>30.53488372093023</v>
      </c>
      <c r="AQ7" s="9">
        <v>37.7906976744186</v>
      </c>
      <c r="AR7" s="9">
        <v>1.813953488372093</v>
      </c>
      <c r="AS7" s="9">
        <v>0</v>
      </c>
      <c r="AT7" s="9">
        <v>0.3023255813953488</v>
      </c>
      <c r="AU7" s="9">
        <v>1.5116279069767442</v>
      </c>
      <c r="AV7" s="9">
        <v>41.41860465116279</v>
      </c>
      <c r="AW7" s="9">
        <v>27.209302325581394</v>
      </c>
      <c r="AX7" s="9">
        <v>12.69767441860465</v>
      </c>
      <c r="AY7" s="9">
        <v>0</v>
      </c>
      <c r="AZ7" s="9">
        <v>0</v>
      </c>
      <c r="BA7" s="9">
        <v>0.6046511627906976</v>
      </c>
      <c r="BB7" s="9">
        <v>0</v>
      </c>
      <c r="BC7" s="9">
        <v>41.41860465116279</v>
      </c>
      <c r="BD7" s="9">
        <v>21.767441860465116</v>
      </c>
      <c r="BE7" s="9">
        <v>6.651162790697675</v>
      </c>
      <c r="BF7" s="9">
        <v>2.7209302325581395</v>
      </c>
      <c r="BG7" s="9">
        <v>1.813953488372093</v>
      </c>
      <c r="BH7" s="9">
        <v>5.744186046511628</v>
      </c>
      <c r="BI7" s="9">
        <v>2.116279069767442</v>
      </c>
      <c r="BJ7" s="9">
        <v>0.6046511627906976</v>
      </c>
      <c r="BK7" s="9">
        <v>0</v>
      </c>
      <c r="BL7" s="9">
        <v>41.41860465116279</v>
      </c>
      <c r="BM7" s="9">
        <v>13</v>
      </c>
      <c r="BN7" s="9">
        <v>2.4186046511627906</v>
      </c>
      <c r="BO7" s="9">
        <v>6.046511627906977</v>
      </c>
      <c r="BP7" s="9">
        <v>0</v>
      </c>
      <c r="BQ7" s="9">
        <v>15.720930232558139</v>
      </c>
      <c r="BR7" s="9">
        <v>3.627906976744186</v>
      </c>
      <c r="BS7" s="9">
        <v>41.41860465116279</v>
      </c>
      <c r="BT7" s="9">
        <v>25.3953488372093</v>
      </c>
      <c r="BU7" s="9">
        <v>14.511627906976743</v>
      </c>
      <c r="BV7" s="9">
        <v>0</v>
      </c>
      <c r="BW7" s="9">
        <v>0</v>
      </c>
      <c r="BX7" s="9">
        <v>0</v>
      </c>
      <c r="BY7" s="9">
        <v>0</v>
      </c>
      <c r="BZ7" s="9">
        <v>1.5116279069767442</v>
      </c>
      <c r="CA7" s="9">
        <v>0</v>
      </c>
      <c r="CB7" s="9">
        <v>0</v>
      </c>
      <c r="CC7" s="9">
        <v>0.3023255813953488</v>
      </c>
      <c r="CD7" s="9">
        <v>1.2093023255813953</v>
      </c>
      <c r="CE7" s="9">
        <v>41.116279069767444</v>
      </c>
      <c r="CF7" s="9">
        <v>40.81395348837209</v>
      </c>
      <c r="CG7" s="9">
        <v>0.3023255813953488</v>
      </c>
      <c r="CH7" s="9">
        <v>0</v>
      </c>
      <c r="CI7" s="9">
        <v>4.837209302325581</v>
      </c>
      <c r="CJ7" s="9">
        <v>35.06976744186046</v>
      </c>
      <c r="CK7" s="9">
        <v>7.558139534883721</v>
      </c>
      <c r="CL7" s="9">
        <v>2.4186046511627906</v>
      </c>
      <c r="CM7" s="9">
        <v>34.16279069767442</v>
      </c>
      <c r="CN7" s="9">
        <v>5.441860465116279</v>
      </c>
      <c r="CO7" s="9">
        <v>10.883720930232558</v>
      </c>
      <c r="CP7" s="9">
        <v>5.1395348837209305</v>
      </c>
      <c r="CQ7" s="9">
        <v>2.116279069767442</v>
      </c>
      <c r="CR7" s="9">
        <v>0</v>
      </c>
      <c r="CS7" s="9">
        <v>0</v>
      </c>
      <c r="CT7" s="9">
        <v>34.16279069767442</v>
      </c>
      <c r="CU7" s="9">
        <v>10.581395348837209</v>
      </c>
      <c r="CV7" s="9">
        <v>6.046511627906977</v>
      </c>
      <c r="CW7" s="9">
        <v>1.5116279069767442</v>
      </c>
      <c r="CX7" s="9">
        <v>0.9069767441860465</v>
      </c>
      <c r="CY7" s="9">
        <v>1.813953488372093</v>
      </c>
      <c r="CZ7" s="9">
        <v>0.3023255813953488</v>
      </c>
      <c r="DA7" s="9">
        <v>2.116279069767442</v>
      </c>
      <c r="DB7" s="9">
        <v>0.9069767441860465</v>
      </c>
      <c r="DC7" s="9">
        <v>0.6046511627906976</v>
      </c>
      <c r="DD7" s="9">
        <v>0</v>
      </c>
      <c r="DE7" s="9">
        <v>21.46511627906977</v>
      </c>
      <c r="DF7" s="9">
        <v>1.5116279069767442</v>
      </c>
      <c r="DG7" s="9">
        <v>4.837209302325581</v>
      </c>
      <c r="DH7" s="9">
        <v>3.627906976744186</v>
      </c>
      <c r="DI7" s="9">
        <v>5.441860465116279</v>
      </c>
      <c r="DJ7" s="9">
        <v>6.046511627906977</v>
      </c>
      <c r="DK7" s="9">
        <v>21.46511627906977</v>
      </c>
      <c r="DL7" s="9">
        <v>1.5116279069767442</v>
      </c>
      <c r="DM7" s="9">
        <v>0.3023255813953488</v>
      </c>
      <c r="DN7" s="9">
        <v>0.3023255813953488</v>
      </c>
      <c r="DO7" s="9">
        <v>0</v>
      </c>
      <c r="DP7" s="9">
        <v>0.3023255813953488</v>
      </c>
      <c r="DQ7" s="9">
        <v>0.9069767441860465</v>
      </c>
      <c r="DR7" s="9">
        <v>2.4186046511627906</v>
      </c>
      <c r="DS7" s="9">
        <v>2.116279069767442</v>
      </c>
      <c r="DT7" s="9">
        <v>4.534883720930233</v>
      </c>
      <c r="DU7" s="9">
        <v>0.3023255813953488</v>
      </c>
      <c r="DV7" s="9">
        <v>0.3023255813953488</v>
      </c>
      <c r="DW7" s="9">
        <v>0.9069767441860465</v>
      </c>
      <c r="DX7" s="9">
        <v>0.3023255813953488</v>
      </c>
      <c r="DY7" s="9">
        <v>0.3023255813953488</v>
      </c>
      <c r="DZ7" s="9">
        <v>1.2093023255813953</v>
      </c>
      <c r="EA7" s="9">
        <v>1.5116279069767442</v>
      </c>
      <c r="EB7" s="9">
        <v>2.7209302325581395</v>
      </c>
      <c r="EC7" s="9">
        <v>1.5116279069767442</v>
      </c>
      <c r="ED7" s="9">
        <v>21.46511627906977</v>
      </c>
      <c r="EE7" s="9">
        <v>3.9302325581395348</v>
      </c>
      <c r="EF7" s="9">
        <v>2.116279069767442</v>
      </c>
      <c r="EG7" s="9">
        <v>1.813953488372093</v>
      </c>
      <c r="EH7" s="9">
        <v>2.4186046511627906</v>
      </c>
      <c r="EI7" s="9">
        <v>2.7209302325581395</v>
      </c>
      <c r="EJ7" s="9">
        <v>2.7209302325581395</v>
      </c>
      <c r="EK7" s="9">
        <v>0.6046511627906976</v>
      </c>
      <c r="EL7" s="9">
        <v>1.5116279069767442</v>
      </c>
      <c r="EM7" s="9">
        <v>3.627906976744186</v>
      </c>
      <c r="EN7" s="9">
        <v>37.18604651162791</v>
      </c>
      <c r="EO7" s="9">
        <v>10.581395348837209</v>
      </c>
      <c r="EP7" s="9">
        <v>9.372093023255815</v>
      </c>
      <c r="EQ7" s="9">
        <v>5.1395348837209305</v>
      </c>
      <c r="ER7" s="9">
        <v>2.4186046511627906</v>
      </c>
      <c r="ES7" s="9">
        <v>9.674418604651162</v>
      </c>
      <c r="ET7" s="9">
        <v>26.6046511627907</v>
      </c>
      <c r="EU7" s="9">
        <v>19.046511627906977</v>
      </c>
      <c r="EV7" s="9">
        <v>7.558139534883721</v>
      </c>
      <c r="EW7" s="9">
        <v>7.255813953488372</v>
      </c>
      <c r="EX7" s="9">
        <v>0.3023255813953488</v>
      </c>
      <c r="EY7" s="9">
        <v>19.046511627906977</v>
      </c>
      <c r="EZ7" s="9">
        <v>11.488372093023257</v>
      </c>
      <c r="FA7" s="9">
        <v>6.348837209302325</v>
      </c>
      <c r="FB7" s="9">
        <v>1.2093023255813953</v>
      </c>
      <c r="FC7" s="9">
        <v>0</v>
      </c>
      <c r="FD7" s="9">
        <v>0</v>
      </c>
      <c r="FE7" s="9">
        <v>2.116279069767442</v>
      </c>
      <c r="FF7" s="9">
        <v>3.9302325581395348</v>
      </c>
      <c r="FG7" s="9">
        <v>1.2093023255813953</v>
      </c>
      <c r="FH7" s="9">
        <v>5.441860465116279</v>
      </c>
      <c r="FI7" s="9">
        <v>0.3023255813953488</v>
      </c>
      <c r="FJ7" s="9">
        <v>1.2093023255813953</v>
      </c>
      <c r="FK7" s="9">
        <v>0.6046511627906976</v>
      </c>
      <c r="FL7" s="9">
        <v>1.2093023255813953</v>
      </c>
      <c r="FM7" s="9">
        <v>0.3023255813953488</v>
      </c>
      <c r="FN7" s="9">
        <v>0.9069767441860465</v>
      </c>
      <c r="FO7" s="9">
        <v>0.6046511627906976</v>
      </c>
      <c r="FP7" s="9">
        <v>0</v>
      </c>
      <c r="FQ7" s="9">
        <v>0</v>
      </c>
      <c r="FR7" s="9">
        <v>0.3023255813953488</v>
      </c>
      <c r="FS7" s="9">
        <v>0.9069767441860465</v>
      </c>
      <c r="FT7" s="9">
        <v>19.046511627906977</v>
      </c>
      <c r="FU7" s="9">
        <v>0.6046511627906976</v>
      </c>
      <c r="FV7" s="9">
        <v>2.4186046511627906</v>
      </c>
      <c r="FW7" s="9">
        <v>0.6046511627906976</v>
      </c>
      <c r="FX7" s="9">
        <v>0.3023255813953488</v>
      </c>
      <c r="FY7" s="9">
        <v>0.9069767441860465</v>
      </c>
      <c r="FZ7" s="9">
        <v>0.3023255813953488</v>
      </c>
      <c r="GA7" s="9">
        <v>0</v>
      </c>
      <c r="GB7" s="9">
        <v>0.6046511627906976</v>
      </c>
      <c r="GC7" s="9">
        <v>1.2093023255813953</v>
      </c>
      <c r="GD7" s="9">
        <v>0.9069767441860465</v>
      </c>
      <c r="GE7" s="9">
        <v>2.116279069767442</v>
      </c>
      <c r="GF7" s="9">
        <v>5.744186046511628</v>
      </c>
      <c r="GG7" s="9">
        <v>3.9302325581395348</v>
      </c>
      <c r="GH7" s="9">
        <v>0</v>
      </c>
      <c r="GI7" s="9">
        <v>0.6046511627906976</v>
      </c>
      <c r="GJ7" s="9">
        <v>0</v>
      </c>
      <c r="GK7" s="9">
        <v>1.2093023255813953</v>
      </c>
      <c r="GL7" s="9">
        <v>0</v>
      </c>
      <c r="GM7" s="9">
        <v>26.6046511627907</v>
      </c>
      <c r="GN7" s="9">
        <v>8.162790697674419</v>
      </c>
      <c r="GO7" s="9">
        <v>0</v>
      </c>
      <c r="GP7" s="9">
        <v>1.2093023255813953</v>
      </c>
      <c r="GQ7" s="9">
        <v>1.2093023255813953</v>
      </c>
      <c r="GR7" s="9">
        <v>0</v>
      </c>
      <c r="GS7" s="9">
        <v>10.581395348837209</v>
      </c>
      <c r="GT7" s="9">
        <v>1.2093023255813953</v>
      </c>
      <c r="GU7" s="9">
        <v>0</v>
      </c>
      <c r="GV7" s="9">
        <v>0</v>
      </c>
      <c r="GW7" s="9">
        <v>3.627906976744186</v>
      </c>
      <c r="GX7" s="9">
        <v>0.6046511627906976</v>
      </c>
    </row>
    <row r="8" spans="1:206" ht="12.75">
      <c r="A8" s="5" t="s">
        <v>328</v>
      </c>
      <c r="B8" s="9">
        <v>14.59</v>
      </c>
      <c r="C8" s="9">
        <v>6027.245309706034</v>
      </c>
      <c r="D8" s="9">
        <v>405.6863803050475</v>
      </c>
      <c r="E8" s="9">
        <v>837.0871360464241</v>
      </c>
      <c r="F8" s="9">
        <v>997.7041812325955</v>
      </c>
      <c r="G8" s="9">
        <v>1212.1572756976723</v>
      </c>
      <c r="H8" s="9">
        <v>1194.0485496357544</v>
      </c>
      <c r="I8" s="9">
        <v>1046.7786705491842</v>
      </c>
      <c r="J8" s="9">
        <v>333.78311623935616</v>
      </c>
      <c r="K8" s="9">
        <v>1242.7735163514717</v>
      </c>
      <c r="L8" s="9">
        <v>3842.052310175777</v>
      </c>
      <c r="M8" s="9">
        <v>942.4194831787853</v>
      </c>
      <c r="N8" s="9">
        <v>2918.1660762437164</v>
      </c>
      <c r="O8" s="9">
        <v>3109.079233462318</v>
      </c>
      <c r="P8" s="9">
        <v>5958.245309706034</v>
      </c>
      <c r="Q8" s="9">
        <v>69</v>
      </c>
      <c r="R8" s="9">
        <v>2544.6655039876255</v>
      </c>
      <c r="S8" s="9">
        <v>728.3080736121167</v>
      </c>
      <c r="T8" s="9">
        <v>910.3371795171248</v>
      </c>
      <c r="U8" s="9">
        <v>424.35525294757304</v>
      </c>
      <c r="V8" s="9">
        <v>325.20194541118093</v>
      </c>
      <c r="W8" s="9">
        <v>116.41366978358079</v>
      </c>
      <c r="X8" s="9">
        <v>40.04938271604938</v>
      </c>
      <c r="Y8" s="9">
        <v>1345.4027592865098</v>
      </c>
      <c r="Z8" s="9">
        <v>930.876602900988</v>
      </c>
      <c r="AA8" s="9">
        <v>78.43830145049402</v>
      </c>
      <c r="AB8" s="9">
        <v>120.10618789204733</v>
      </c>
      <c r="AC8" s="9">
        <v>47.99490030286751</v>
      </c>
      <c r="AD8" s="9">
        <v>2618.360451264803</v>
      </c>
      <c r="AE8" s="9">
        <v>710.4383611416055</v>
      </c>
      <c r="AF8" s="9">
        <v>1203.547053465069</v>
      </c>
      <c r="AG8" s="9">
        <v>513.6839044215543</v>
      </c>
      <c r="AH8" s="9">
        <v>116.99618495939707</v>
      </c>
      <c r="AI8" s="9">
        <v>2936.468762084206</v>
      </c>
      <c r="AJ8" s="9">
        <v>1861.0414152503004</v>
      </c>
      <c r="AK8" s="9">
        <v>846.7617338451196</v>
      </c>
      <c r="AL8" s="9">
        <v>300.53509707591417</v>
      </c>
      <c r="AM8" s="9">
        <v>82.43830145049402</v>
      </c>
      <c r="AN8" s="9">
        <v>625.8655392832394</v>
      </c>
      <c r="AO8" s="9">
        <v>655.276193368058</v>
      </c>
      <c r="AP8" s="9">
        <v>4746.103577054736</v>
      </c>
      <c r="AQ8" s="9">
        <v>5523.245875473961</v>
      </c>
      <c r="AR8" s="9">
        <v>239.70916154750506</v>
      </c>
      <c r="AS8" s="9">
        <v>44.492843554787356</v>
      </c>
      <c r="AT8" s="9">
        <v>55.40845070422535</v>
      </c>
      <c r="AU8" s="9">
        <v>164.3889784255561</v>
      </c>
      <c r="AV8" s="9">
        <v>6027.245309706034</v>
      </c>
      <c r="AW8" s="9">
        <v>5118.2280148553</v>
      </c>
      <c r="AX8" s="9">
        <v>541.2938204128029</v>
      </c>
      <c r="AY8" s="9">
        <v>24.688344921194755</v>
      </c>
      <c r="AZ8" s="9">
        <v>189.46815219676267</v>
      </c>
      <c r="BA8" s="9">
        <v>55.133835257722865</v>
      </c>
      <c r="BB8" s="9">
        <v>51</v>
      </c>
      <c r="BC8" s="9">
        <v>6027.245309706034</v>
      </c>
      <c r="BD8" s="9">
        <v>4171.1664421761825</v>
      </c>
      <c r="BE8" s="9">
        <v>420.2196269565059</v>
      </c>
      <c r="BF8" s="9">
        <v>791.7692159961798</v>
      </c>
      <c r="BG8" s="9">
        <v>98.9754825247783</v>
      </c>
      <c r="BH8" s="9">
        <v>196.36950614688683</v>
      </c>
      <c r="BI8" s="9">
        <v>107.78913985108366</v>
      </c>
      <c r="BJ8" s="9">
        <v>227.46821188787416</v>
      </c>
      <c r="BK8" s="9">
        <v>13.487684166543392</v>
      </c>
      <c r="BL8" s="9">
        <v>6027.245309706034</v>
      </c>
      <c r="BM8" s="9">
        <v>2094.967647417581</v>
      </c>
      <c r="BN8" s="9">
        <v>460.9467425522362</v>
      </c>
      <c r="BO8" s="9">
        <v>407.9552160947999</v>
      </c>
      <c r="BP8" s="9">
        <v>16</v>
      </c>
      <c r="BQ8" s="9">
        <v>2568.2897925604116</v>
      </c>
      <c r="BR8" s="9">
        <v>423.1949355984812</v>
      </c>
      <c r="BS8" s="9">
        <v>6027.245309706034</v>
      </c>
      <c r="BT8" s="9">
        <v>4987.485068138701</v>
      </c>
      <c r="BU8" s="9">
        <v>642.385456649979</v>
      </c>
      <c r="BV8" s="9">
        <v>32.45783342027473</v>
      </c>
      <c r="BW8" s="9">
        <v>19.4629928085187</v>
      </c>
      <c r="BX8" s="9">
        <v>8.029850746268657</v>
      </c>
      <c r="BY8" s="9">
        <v>228.54744535019216</v>
      </c>
      <c r="BZ8" s="9">
        <v>345.4539586885603</v>
      </c>
      <c r="CA8" s="9">
        <v>52.89097548252478</v>
      </c>
      <c r="CB8" s="9">
        <v>82.46815219676267</v>
      </c>
      <c r="CC8" s="9">
        <v>89.51753491281205</v>
      </c>
      <c r="CD8" s="9">
        <v>120.57729609646084</v>
      </c>
      <c r="CE8" s="9">
        <v>5786.21023988041</v>
      </c>
      <c r="CF8" s="9">
        <v>5661.657694833085</v>
      </c>
      <c r="CG8" s="9">
        <v>95.11424359683066</v>
      </c>
      <c r="CH8" s="9">
        <v>29.43830145049401</v>
      </c>
      <c r="CI8" s="9">
        <v>161.99090618893015</v>
      </c>
      <c r="CJ8" s="9">
        <v>5532.557704435569</v>
      </c>
      <c r="CK8" s="9">
        <v>1492.8424310373018</v>
      </c>
      <c r="CL8" s="9">
        <v>386.3695658379983</v>
      </c>
      <c r="CM8" s="9">
        <v>4450.688677115207</v>
      </c>
      <c r="CN8" s="9">
        <v>660.6723606796482</v>
      </c>
      <c r="CO8" s="9">
        <v>1685.4848215884583</v>
      </c>
      <c r="CP8" s="9">
        <v>253.45222764632757</v>
      </c>
      <c r="CQ8" s="9">
        <v>261.0299104373801</v>
      </c>
      <c r="CR8" s="9">
        <v>63.059701492537314</v>
      </c>
      <c r="CS8" s="9">
        <v>15.408450704225352</v>
      </c>
      <c r="CT8" s="9">
        <v>4450.688677115207</v>
      </c>
      <c r="CU8" s="9">
        <v>1511.5812045666296</v>
      </c>
      <c r="CV8" s="9">
        <v>688.2063599581644</v>
      </c>
      <c r="CW8" s="9">
        <v>155.5422859619482</v>
      </c>
      <c r="CX8" s="9">
        <v>259.52275399216745</v>
      </c>
      <c r="CY8" s="9">
        <v>305.39413781380006</v>
      </c>
      <c r="CZ8" s="9">
        <v>102.91566684054946</v>
      </c>
      <c r="DA8" s="9">
        <v>261.0299104373801</v>
      </c>
      <c r="DB8" s="9">
        <v>89.12861617836742</v>
      </c>
      <c r="DC8" s="9">
        <v>47.43830145049401</v>
      </c>
      <c r="DD8" s="9">
        <v>29.02469135802469</v>
      </c>
      <c r="DE8" s="9">
        <v>2662.6691114069713</v>
      </c>
      <c r="DF8" s="9">
        <v>184.87678197432245</v>
      </c>
      <c r="DG8" s="9">
        <v>587.1548257668361</v>
      </c>
      <c r="DH8" s="9">
        <v>473.3676557224312</v>
      </c>
      <c r="DI8" s="9">
        <v>1024.6756696434365</v>
      </c>
      <c r="DJ8" s="9">
        <v>392.59417829994527</v>
      </c>
      <c r="DK8" s="9">
        <v>2662.6691114069713</v>
      </c>
      <c r="DL8" s="9">
        <v>50.913756724982285</v>
      </c>
      <c r="DM8" s="9">
        <v>63.35912767928745</v>
      </c>
      <c r="DN8" s="9">
        <v>344.64424097561226</v>
      </c>
      <c r="DO8" s="9">
        <v>12</v>
      </c>
      <c r="DP8" s="9">
        <v>46.02985074626866</v>
      </c>
      <c r="DQ8" s="9">
        <v>295.8624690838971</v>
      </c>
      <c r="DR8" s="9">
        <v>463.65461944321163</v>
      </c>
      <c r="DS8" s="9">
        <v>119.79226974153748</v>
      </c>
      <c r="DT8" s="9">
        <v>146.2181684171734</v>
      </c>
      <c r="DU8" s="9">
        <v>111.27473482872544</v>
      </c>
      <c r="DV8" s="9">
        <v>18.054542104293347</v>
      </c>
      <c r="DW8" s="9">
        <v>25.611140956666848</v>
      </c>
      <c r="DX8" s="9">
        <v>61.1214869834448</v>
      </c>
      <c r="DY8" s="9">
        <v>151.3304422073254</v>
      </c>
      <c r="DZ8" s="9">
        <v>114.16171619731287</v>
      </c>
      <c r="EA8" s="9">
        <v>159.7922697415375</v>
      </c>
      <c r="EB8" s="9">
        <v>374.73391259664123</v>
      </c>
      <c r="EC8" s="9">
        <v>104.11436297905361</v>
      </c>
      <c r="ED8" s="9">
        <v>2662.6691114069713</v>
      </c>
      <c r="EE8" s="9">
        <v>172.71948032399297</v>
      </c>
      <c r="EF8" s="9">
        <v>268.78126581490045</v>
      </c>
      <c r="EG8" s="9">
        <v>236.04648639951003</v>
      </c>
      <c r="EH8" s="9">
        <v>203.34806406153893</v>
      </c>
      <c r="EI8" s="9">
        <v>431.37606957388334</v>
      </c>
      <c r="EJ8" s="9">
        <v>309.0701993423597</v>
      </c>
      <c r="EK8" s="9">
        <v>310.82212048780616</v>
      </c>
      <c r="EL8" s="9">
        <v>346.28001359919233</v>
      </c>
      <c r="EM8" s="9">
        <v>384.22541180378755</v>
      </c>
      <c r="EN8" s="9">
        <v>4784.471793354563</v>
      </c>
      <c r="EO8" s="9">
        <v>1657.2075174466736</v>
      </c>
      <c r="EP8" s="9">
        <v>1385.1201815647894</v>
      </c>
      <c r="EQ8" s="9">
        <v>582.5397503873434</v>
      </c>
      <c r="ER8" s="9">
        <v>404.7122966284903</v>
      </c>
      <c r="ES8" s="9">
        <v>754.8920473272656</v>
      </c>
      <c r="ET8" s="9">
        <v>2609.759169722592</v>
      </c>
      <c r="EU8" s="9">
        <v>2544.6655039876255</v>
      </c>
      <c r="EV8" s="9">
        <v>65.09366573496628</v>
      </c>
      <c r="EW8" s="9">
        <v>12.561758240617467</v>
      </c>
      <c r="EX8" s="9">
        <v>52.53190749434881</v>
      </c>
      <c r="EY8" s="9">
        <v>2544.6655039876255</v>
      </c>
      <c r="EZ8" s="9">
        <v>701.3943506255888</v>
      </c>
      <c r="FA8" s="9">
        <v>932.2749139020598</v>
      </c>
      <c r="FB8" s="9">
        <v>763.7410366010323</v>
      </c>
      <c r="FC8" s="9">
        <v>145.25520285894473</v>
      </c>
      <c r="FD8" s="9">
        <v>2</v>
      </c>
      <c r="FE8" s="9">
        <v>296.2357305802755</v>
      </c>
      <c r="FF8" s="9">
        <v>432.07234303184134</v>
      </c>
      <c r="FG8" s="9">
        <v>169.58048567802615</v>
      </c>
      <c r="FH8" s="9">
        <v>354.1124528634864</v>
      </c>
      <c r="FI8" s="9">
        <v>331.6753166872991</v>
      </c>
      <c r="FJ8" s="9">
        <v>146.7675783835128</v>
      </c>
      <c r="FK8" s="9">
        <v>122.38381903731214</v>
      </c>
      <c r="FL8" s="9">
        <v>153.38381903731212</v>
      </c>
      <c r="FM8" s="9">
        <v>15.049382716049383</v>
      </c>
      <c r="FN8" s="9">
        <v>277.6317785096427</v>
      </c>
      <c r="FO8" s="9">
        <v>111.36428706753141</v>
      </c>
      <c r="FP8" s="9">
        <v>47.05454210429335</v>
      </c>
      <c r="FQ8" s="9">
        <v>1</v>
      </c>
      <c r="FR8" s="9">
        <v>6</v>
      </c>
      <c r="FS8" s="9">
        <v>80.35396829104349</v>
      </c>
      <c r="FT8" s="9">
        <v>2544.6655039876255</v>
      </c>
      <c r="FU8" s="9">
        <v>173.02469135802468</v>
      </c>
      <c r="FV8" s="9">
        <v>809.7454563385472</v>
      </c>
      <c r="FW8" s="9">
        <v>325.61230623097345</v>
      </c>
      <c r="FX8" s="9">
        <v>209.2655813265441</v>
      </c>
      <c r="FY8" s="9">
        <v>277.6317785096427</v>
      </c>
      <c r="FZ8" s="9">
        <v>102.51753491281205</v>
      </c>
      <c r="GA8" s="9">
        <v>38.11424359683066</v>
      </c>
      <c r="GB8" s="9">
        <v>137</v>
      </c>
      <c r="GC8" s="9">
        <v>169.39413781380009</v>
      </c>
      <c r="GD8" s="9">
        <v>126.8415927664754</v>
      </c>
      <c r="GE8" s="9">
        <v>165.94152347288076</v>
      </c>
      <c r="GF8" s="9">
        <v>625.5097205677404</v>
      </c>
      <c r="GG8" s="9">
        <v>374.63827705499625</v>
      </c>
      <c r="GH8" s="9">
        <v>1</v>
      </c>
      <c r="GI8" s="9">
        <v>194.40845070422534</v>
      </c>
      <c r="GJ8" s="9">
        <v>22</v>
      </c>
      <c r="GK8" s="9">
        <v>11.4629928085187</v>
      </c>
      <c r="GL8" s="9">
        <v>22</v>
      </c>
      <c r="GM8" s="9">
        <v>3683.731675477594</v>
      </c>
      <c r="GN8" s="9">
        <v>451.8750509320897</v>
      </c>
      <c r="GO8" s="9">
        <v>0</v>
      </c>
      <c r="GP8" s="9">
        <v>68.87144351274405</v>
      </c>
      <c r="GQ8" s="9">
        <v>183.47865004658502</v>
      </c>
      <c r="GR8" s="9">
        <v>34.225352112676056</v>
      </c>
      <c r="GS8" s="9">
        <v>1492.4193352486395</v>
      </c>
      <c r="GT8" s="9">
        <v>437.70406185037257</v>
      </c>
      <c r="GU8" s="9">
        <v>7.408450704225352</v>
      </c>
      <c r="GV8" s="9">
        <v>56.92082622879344</v>
      </c>
      <c r="GW8" s="9">
        <v>892.7285741350627</v>
      </c>
      <c r="GX8" s="9">
        <v>58.099930706405374</v>
      </c>
    </row>
    <row r="9" spans="1:206" ht="12.75">
      <c r="A9" s="5" t="s">
        <v>403</v>
      </c>
      <c r="B9" s="9">
        <v>138.65</v>
      </c>
      <c r="C9" s="9">
        <v>16.296296296296298</v>
      </c>
      <c r="D9" s="9">
        <v>0.9876543209876543</v>
      </c>
      <c r="E9" s="9">
        <v>2.271604938271605</v>
      </c>
      <c r="F9" s="9">
        <v>2.074074074074074</v>
      </c>
      <c r="G9" s="9">
        <v>3.654320987654321</v>
      </c>
      <c r="H9" s="9">
        <v>4.049382716049383</v>
      </c>
      <c r="I9" s="9">
        <v>2.567901234567901</v>
      </c>
      <c r="J9" s="9">
        <v>0.691358024691358</v>
      </c>
      <c r="K9" s="9">
        <v>3.259259259259259</v>
      </c>
      <c r="L9" s="9">
        <v>10.864197530864198</v>
      </c>
      <c r="M9" s="9">
        <v>2.1728395061728394</v>
      </c>
      <c r="N9" s="9">
        <v>8.790123456790123</v>
      </c>
      <c r="O9" s="9">
        <v>7.506172839506172</v>
      </c>
      <c r="P9" s="9">
        <v>16.296296296296298</v>
      </c>
      <c r="Q9" s="9">
        <v>0</v>
      </c>
      <c r="R9" s="9">
        <v>6.518518518518518</v>
      </c>
      <c r="S9" s="9">
        <v>1.4814814814814814</v>
      </c>
      <c r="T9" s="9">
        <v>2.3703703703703702</v>
      </c>
      <c r="U9" s="9">
        <v>1.0864197530864197</v>
      </c>
      <c r="V9" s="9">
        <v>1.1851851851851851</v>
      </c>
      <c r="W9" s="9">
        <v>0.2962962962962963</v>
      </c>
      <c r="X9" s="9">
        <v>0.09876543209876543</v>
      </c>
      <c r="Y9" s="9">
        <v>5.135802469135802</v>
      </c>
      <c r="Z9" s="9">
        <v>0</v>
      </c>
      <c r="AA9" s="9">
        <v>0</v>
      </c>
      <c r="AB9" s="9">
        <v>0.691358024691358</v>
      </c>
      <c r="AC9" s="9">
        <v>0.19753086419753085</v>
      </c>
      <c r="AD9" s="9">
        <v>11.555555555555555</v>
      </c>
      <c r="AE9" s="9">
        <v>0.19753086419753085</v>
      </c>
      <c r="AF9" s="9">
        <v>2.4691358024691357</v>
      </c>
      <c r="AG9" s="9">
        <v>2.765432098765432</v>
      </c>
      <c r="AH9" s="9">
        <v>1.0864197530864197</v>
      </c>
      <c r="AI9" s="9">
        <v>10.469135802469136</v>
      </c>
      <c r="AJ9" s="9">
        <v>4.444444444444445</v>
      </c>
      <c r="AK9" s="9">
        <v>0.691358024691358</v>
      </c>
      <c r="AL9" s="9">
        <v>0.5925925925925926</v>
      </c>
      <c r="AM9" s="9">
        <v>0.09876543209876543</v>
      </c>
      <c r="AN9" s="9">
        <v>0.7901234567901234</v>
      </c>
      <c r="AO9" s="9">
        <v>1.1851851851851851</v>
      </c>
      <c r="AP9" s="9">
        <v>14.320987654320987</v>
      </c>
      <c r="AQ9" s="9">
        <v>14.320987654320987</v>
      </c>
      <c r="AR9" s="9">
        <v>1.4814814814814814</v>
      </c>
      <c r="AS9" s="9">
        <v>0.19753086419753085</v>
      </c>
      <c r="AT9" s="9">
        <v>0</v>
      </c>
      <c r="AU9" s="9">
        <v>0.2962962962962963</v>
      </c>
      <c r="AV9" s="9">
        <v>16.296296296296298</v>
      </c>
      <c r="AW9" s="9">
        <v>14.716049382716049</v>
      </c>
      <c r="AX9" s="9">
        <v>1.382716049382716</v>
      </c>
      <c r="AY9" s="9">
        <v>0</v>
      </c>
      <c r="AZ9" s="9">
        <v>0</v>
      </c>
      <c r="BA9" s="9">
        <v>0</v>
      </c>
      <c r="BB9" s="9">
        <v>0.09876543209876543</v>
      </c>
      <c r="BC9" s="9">
        <v>16.296296296296298</v>
      </c>
      <c r="BD9" s="9">
        <v>9.975308641975309</v>
      </c>
      <c r="BE9" s="9">
        <v>2.3703703703703702</v>
      </c>
      <c r="BF9" s="9">
        <v>2.8641975308641974</v>
      </c>
      <c r="BG9" s="9">
        <v>0.5925925925925926</v>
      </c>
      <c r="BH9" s="9">
        <v>0.3950617283950617</v>
      </c>
      <c r="BI9" s="9">
        <v>0.09876543209876543</v>
      </c>
      <c r="BJ9" s="9">
        <v>0</v>
      </c>
      <c r="BK9" s="9">
        <v>0</v>
      </c>
      <c r="BL9" s="9">
        <v>16.296296296296298</v>
      </c>
      <c r="BM9" s="9">
        <v>8.197530864197532</v>
      </c>
      <c r="BN9" s="9">
        <v>0.691358024691358</v>
      </c>
      <c r="BO9" s="9">
        <v>0.19753086419753085</v>
      </c>
      <c r="BP9" s="9">
        <v>0</v>
      </c>
      <c r="BQ9" s="9">
        <v>5.925925925925926</v>
      </c>
      <c r="BR9" s="9">
        <v>0.9876543209876543</v>
      </c>
      <c r="BS9" s="9">
        <v>16.296296296296298</v>
      </c>
      <c r="BT9" s="9">
        <v>13.530864197530864</v>
      </c>
      <c r="BU9" s="9">
        <v>2.3703703703703702</v>
      </c>
      <c r="BV9" s="9">
        <v>0</v>
      </c>
      <c r="BW9" s="9">
        <v>0.19753086419753085</v>
      </c>
      <c r="BX9" s="9">
        <v>0</v>
      </c>
      <c r="BY9" s="9">
        <v>0</v>
      </c>
      <c r="BZ9" s="9">
        <v>0.19753086419753085</v>
      </c>
      <c r="CA9" s="9">
        <v>0</v>
      </c>
      <c r="CB9" s="9">
        <v>0</v>
      </c>
      <c r="CC9" s="9">
        <v>0</v>
      </c>
      <c r="CD9" s="9">
        <v>0.19753086419753085</v>
      </c>
      <c r="CE9" s="9">
        <v>15.901234567901234</v>
      </c>
      <c r="CF9" s="9">
        <v>15.901234567901234</v>
      </c>
      <c r="CG9" s="9">
        <v>0</v>
      </c>
      <c r="CH9" s="9">
        <v>0</v>
      </c>
      <c r="CI9" s="9">
        <v>0.2962962962962963</v>
      </c>
      <c r="CJ9" s="9">
        <v>15.604938271604938</v>
      </c>
      <c r="CK9" s="9">
        <v>5.62962962962963</v>
      </c>
      <c r="CL9" s="9">
        <v>0.2962962962962963</v>
      </c>
      <c r="CM9" s="9">
        <v>12.345679012345679</v>
      </c>
      <c r="CN9" s="9">
        <v>1.7777777777777777</v>
      </c>
      <c r="CO9" s="9">
        <v>5.135802469135802</v>
      </c>
      <c r="CP9" s="9">
        <v>2.567901234567901</v>
      </c>
      <c r="CQ9" s="9">
        <v>0.3950617283950617</v>
      </c>
      <c r="CR9" s="9">
        <v>0.19753086419753085</v>
      </c>
      <c r="CS9" s="9">
        <v>0.09876543209876543</v>
      </c>
      <c r="CT9" s="9">
        <v>12.345679012345679</v>
      </c>
      <c r="CU9" s="9">
        <v>2.1728395061728394</v>
      </c>
      <c r="CV9" s="9">
        <v>1.2839506172839505</v>
      </c>
      <c r="CW9" s="9">
        <v>0.3950617283950617</v>
      </c>
      <c r="CX9" s="9">
        <v>0.2962962962962963</v>
      </c>
      <c r="CY9" s="9">
        <v>0.19753086419753085</v>
      </c>
      <c r="CZ9" s="9">
        <v>0</v>
      </c>
      <c r="DA9" s="9">
        <v>0.3950617283950617</v>
      </c>
      <c r="DB9" s="9">
        <v>0.09876543209876543</v>
      </c>
      <c r="DC9" s="9">
        <v>0.19753086419753085</v>
      </c>
      <c r="DD9" s="9">
        <v>0</v>
      </c>
      <c r="DE9" s="9">
        <v>9.679012345679013</v>
      </c>
      <c r="DF9" s="9">
        <v>0.691358024691358</v>
      </c>
      <c r="DG9" s="9">
        <v>1.5802469135802468</v>
      </c>
      <c r="DH9" s="9">
        <v>1.4814814814814814</v>
      </c>
      <c r="DI9" s="9">
        <v>3.753086419753086</v>
      </c>
      <c r="DJ9" s="9">
        <v>2.1728395061728394</v>
      </c>
      <c r="DK9" s="9">
        <v>9.679012345679013</v>
      </c>
      <c r="DL9" s="9">
        <v>1.382716049382716</v>
      </c>
      <c r="DM9" s="9">
        <v>0.09876543209876543</v>
      </c>
      <c r="DN9" s="9">
        <v>1.1851851851851851</v>
      </c>
      <c r="DO9" s="9">
        <v>0.19753086419753085</v>
      </c>
      <c r="DP9" s="9">
        <v>0.2962962962962963</v>
      </c>
      <c r="DQ9" s="9">
        <v>0.7901234567901234</v>
      </c>
      <c r="DR9" s="9">
        <v>0.7901234567901234</v>
      </c>
      <c r="DS9" s="9">
        <v>0.09876543209876543</v>
      </c>
      <c r="DT9" s="9">
        <v>0.5925925925925926</v>
      </c>
      <c r="DU9" s="9">
        <v>0.09876543209876543</v>
      </c>
      <c r="DV9" s="9">
        <v>0</v>
      </c>
      <c r="DW9" s="9">
        <v>0.09876543209876543</v>
      </c>
      <c r="DX9" s="9">
        <v>0.691358024691358</v>
      </c>
      <c r="DY9" s="9">
        <v>0.2962962962962963</v>
      </c>
      <c r="DZ9" s="9">
        <v>0.691358024691358</v>
      </c>
      <c r="EA9" s="9">
        <v>0.8888888888888888</v>
      </c>
      <c r="EB9" s="9">
        <v>0.9876543209876543</v>
      </c>
      <c r="EC9" s="9">
        <v>0.49382716049382713</v>
      </c>
      <c r="ED9" s="9">
        <v>9.679012345679013</v>
      </c>
      <c r="EE9" s="9">
        <v>1.0864197530864197</v>
      </c>
      <c r="EF9" s="9">
        <v>1.4814814814814814</v>
      </c>
      <c r="EG9" s="9">
        <v>0.5925925925925926</v>
      </c>
      <c r="EH9" s="9">
        <v>0.7901234567901234</v>
      </c>
      <c r="EI9" s="9">
        <v>3.8518518518518516</v>
      </c>
      <c r="EJ9" s="9">
        <v>0.7901234567901234</v>
      </c>
      <c r="EK9" s="9">
        <v>0</v>
      </c>
      <c r="EL9" s="9">
        <v>0.2962962962962963</v>
      </c>
      <c r="EM9" s="9">
        <v>0.7901234567901234</v>
      </c>
      <c r="EN9" s="9">
        <v>13.037037037037036</v>
      </c>
      <c r="EO9" s="9">
        <v>2.6666666666666665</v>
      </c>
      <c r="EP9" s="9">
        <v>3.5555555555555554</v>
      </c>
      <c r="EQ9" s="9">
        <v>2.074074074074074</v>
      </c>
      <c r="ER9" s="9">
        <v>1.876543209876543</v>
      </c>
      <c r="ES9" s="9">
        <v>2.8641975308641974</v>
      </c>
      <c r="ET9" s="9">
        <v>7.901234567901234</v>
      </c>
      <c r="EU9" s="9">
        <v>6.518518518518518</v>
      </c>
      <c r="EV9" s="9">
        <v>1.382716049382716</v>
      </c>
      <c r="EW9" s="9">
        <v>0.9876543209876543</v>
      </c>
      <c r="EX9" s="9">
        <v>0.3950617283950617</v>
      </c>
      <c r="EY9" s="9">
        <v>6.518518518518518</v>
      </c>
      <c r="EZ9" s="9">
        <v>6.222222222222222</v>
      </c>
      <c r="FA9" s="9">
        <v>0.19753086419753085</v>
      </c>
      <c r="FB9" s="9">
        <v>0</v>
      </c>
      <c r="FC9" s="9">
        <v>0</v>
      </c>
      <c r="FD9" s="9">
        <v>0.09876543209876543</v>
      </c>
      <c r="FE9" s="9">
        <v>0.7901234567901234</v>
      </c>
      <c r="FF9" s="9">
        <v>0.691358024691358</v>
      </c>
      <c r="FG9" s="9">
        <v>0.49382716049382713</v>
      </c>
      <c r="FH9" s="9">
        <v>1.2839506172839505</v>
      </c>
      <c r="FI9" s="9">
        <v>1.4814814814814814</v>
      </c>
      <c r="FJ9" s="9">
        <v>0.691358024691358</v>
      </c>
      <c r="FK9" s="9">
        <v>0.5925925925925926</v>
      </c>
      <c r="FL9" s="9">
        <v>0.2962962962962963</v>
      </c>
      <c r="FM9" s="9">
        <v>0.09876543209876543</v>
      </c>
      <c r="FN9" s="9">
        <v>0</v>
      </c>
      <c r="FO9" s="9">
        <v>0</v>
      </c>
      <c r="FP9" s="9">
        <v>0.09876543209876543</v>
      </c>
      <c r="FQ9" s="9">
        <v>0</v>
      </c>
      <c r="FR9" s="9">
        <v>0</v>
      </c>
      <c r="FS9" s="9">
        <v>0</v>
      </c>
      <c r="FT9" s="9">
        <v>6.518518518518518</v>
      </c>
      <c r="FU9" s="9">
        <v>0</v>
      </c>
      <c r="FV9" s="9">
        <v>1.876543209876543</v>
      </c>
      <c r="FW9" s="9">
        <v>0.5925925925925926</v>
      </c>
      <c r="FX9" s="9">
        <v>0.3950617283950617</v>
      </c>
      <c r="FY9" s="9">
        <v>0</v>
      </c>
      <c r="FZ9" s="9">
        <v>0</v>
      </c>
      <c r="GA9" s="9">
        <v>0</v>
      </c>
      <c r="GB9" s="9">
        <v>0</v>
      </c>
      <c r="GC9" s="9">
        <v>0.5925925925925926</v>
      </c>
      <c r="GD9" s="9">
        <v>0.19753086419753085</v>
      </c>
      <c r="GE9" s="9">
        <v>0.49382716049382713</v>
      </c>
      <c r="GF9" s="9">
        <v>1.5802469135802468</v>
      </c>
      <c r="GG9" s="9">
        <v>1.1851851851851851</v>
      </c>
      <c r="GH9" s="9">
        <v>0</v>
      </c>
      <c r="GI9" s="9">
        <v>0</v>
      </c>
      <c r="GJ9" s="9">
        <v>0</v>
      </c>
      <c r="GK9" s="9">
        <v>0.2962962962962963</v>
      </c>
      <c r="GL9" s="9">
        <v>0.09876543209876543</v>
      </c>
      <c r="GM9" s="9">
        <v>12.444444444444445</v>
      </c>
      <c r="GN9" s="9">
        <v>3.8518518518518516</v>
      </c>
      <c r="GO9" s="9">
        <v>0</v>
      </c>
      <c r="GP9" s="9">
        <v>0.19753086419753085</v>
      </c>
      <c r="GQ9" s="9">
        <v>1.7777777777777777</v>
      </c>
      <c r="GR9" s="9">
        <v>0.09876543209876543</v>
      </c>
      <c r="GS9" s="9">
        <v>5.333333333333333</v>
      </c>
      <c r="GT9" s="9">
        <v>0.5925925925925926</v>
      </c>
      <c r="GU9" s="9">
        <v>0</v>
      </c>
      <c r="GV9" s="9">
        <v>0</v>
      </c>
      <c r="GW9" s="9">
        <v>0.49382716049382713</v>
      </c>
      <c r="GX9" s="9">
        <v>0.09876543209876543</v>
      </c>
    </row>
    <row r="10" spans="1:206" ht="12.75">
      <c r="A10" s="5" t="s">
        <v>404</v>
      </c>
      <c r="B10" s="9">
        <v>343.87</v>
      </c>
      <c r="C10" s="9">
        <v>37.11340206185567</v>
      </c>
      <c r="D10" s="9">
        <v>1.731958762886598</v>
      </c>
      <c r="E10" s="9">
        <v>2.7216494845360826</v>
      </c>
      <c r="F10" s="9">
        <v>5.443298969072165</v>
      </c>
      <c r="G10" s="9">
        <v>6.185567010309279</v>
      </c>
      <c r="H10" s="9">
        <v>10.639175257731958</v>
      </c>
      <c r="I10" s="9">
        <v>6.927835051546392</v>
      </c>
      <c r="J10" s="9">
        <v>3.463917525773196</v>
      </c>
      <c r="K10" s="9">
        <v>4.453608247422681</v>
      </c>
      <c r="L10" s="9">
        <v>25.484536082474225</v>
      </c>
      <c r="M10" s="9">
        <v>7.175257731958763</v>
      </c>
      <c r="N10" s="9">
        <v>19.54639175257732</v>
      </c>
      <c r="O10" s="9">
        <v>17.567010309278352</v>
      </c>
      <c r="P10" s="9">
        <v>35.628865979381445</v>
      </c>
      <c r="Q10" s="9">
        <v>1.4845360824742269</v>
      </c>
      <c r="R10" s="9">
        <v>17.31958762886598</v>
      </c>
      <c r="S10" s="9">
        <v>5.443298969072165</v>
      </c>
      <c r="T10" s="9">
        <v>7.670103092783505</v>
      </c>
      <c r="U10" s="9">
        <v>2.4742268041237114</v>
      </c>
      <c r="V10" s="9">
        <v>1.2371134020618557</v>
      </c>
      <c r="W10" s="9">
        <v>0.4948453608247423</v>
      </c>
      <c r="X10" s="9">
        <v>0</v>
      </c>
      <c r="Y10" s="9">
        <v>10.391752577319588</v>
      </c>
      <c r="Z10" s="9">
        <v>3.711340206185567</v>
      </c>
      <c r="AA10" s="9">
        <v>0</v>
      </c>
      <c r="AB10" s="9">
        <v>1.2371134020618557</v>
      </c>
      <c r="AC10" s="9">
        <v>1.9793814432989691</v>
      </c>
      <c r="AD10" s="9">
        <v>24.49484536082474</v>
      </c>
      <c r="AE10" s="9">
        <v>1.731958762886598</v>
      </c>
      <c r="AF10" s="9">
        <v>8.907216494845361</v>
      </c>
      <c r="AG10" s="9">
        <v>4.701030927835052</v>
      </c>
      <c r="AH10" s="9">
        <v>1.9793814432989691</v>
      </c>
      <c r="AI10" s="9">
        <v>17.567010309278352</v>
      </c>
      <c r="AJ10" s="9">
        <v>13.855670103092784</v>
      </c>
      <c r="AK10" s="9">
        <v>4.206185567010309</v>
      </c>
      <c r="AL10" s="9">
        <v>0.9896907216494846</v>
      </c>
      <c r="AM10" s="9">
        <v>0.4948453608247423</v>
      </c>
      <c r="AN10" s="9">
        <v>2.9690721649484537</v>
      </c>
      <c r="AO10" s="9">
        <v>3.711340206185567</v>
      </c>
      <c r="AP10" s="9">
        <v>30.432989690721648</v>
      </c>
      <c r="AQ10" s="9">
        <v>33.402061855670105</v>
      </c>
      <c r="AR10" s="9">
        <v>3.216494845360825</v>
      </c>
      <c r="AS10" s="9">
        <v>0</v>
      </c>
      <c r="AT10" s="9">
        <v>0</v>
      </c>
      <c r="AU10" s="9">
        <v>0.4948453608247423</v>
      </c>
      <c r="AV10" s="9">
        <v>37.11340206185567</v>
      </c>
      <c r="AW10" s="9">
        <v>28.948453608247423</v>
      </c>
      <c r="AX10" s="9">
        <v>7.917525773195877</v>
      </c>
      <c r="AY10" s="9">
        <v>0</v>
      </c>
      <c r="AZ10" s="9">
        <v>0</v>
      </c>
      <c r="BA10" s="9">
        <v>0.24742268041237114</v>
      </c>
      <c r="BB10" s="9">
        <v>0</v>
      </c>
      <c r="BC10" s="9">
        <v>37.11340206185567</v>
      </c>
      <c r="BD10" s="9">
        <v>22.2680412371134</v>
      </c>
      <c r="BE10" s="9">
        <v>4.453608247422681</v>
      </c>
      <c r="BF10" s="9">
        <v>3.711340206185567</v>
      </c>
      <c r="BG10" s="9">
        <v>2.9690721649484537</v>
      </c>
      <c r="BH10" s="9">
        <v>0.4948453608247423</v>
      </c>
      <c r="BI10" s="9">
        <v>2.7216494845360826</v>
      </c>
      <c r="BJ10" s="9">
        <v>0.4948453608247423</v>
      </c>
      <c r="BK10" s="9">
        <v>0</v>
      </c>
      <c r="BL10" s="9">
        <v>37.11340206185567</v>
      </c>
      <c r="BM10" s="9">
        <v>16.824742268041238</v>
      </c>
      <c r="BN10" s="9">
        <v>1.2371134020618557</v>
      </c>
      <c r="BO10" s="9">
        <v>1.9793814432989691</v>
      </c>
      <c r="BP10" s="9">
        <v>0</v>
      </c>
      <c r="BQ10" s="9">
        <v>14.103092783505154</v>
      </c>
      <c r="BR10" s="9">
        <v>2.9690721649484537</v>
      </c>
      <c r="BS10" s="9">
        <v>37.11340206185567</v>
      </c>
      <c r="BT10" s="9">
        <v>25.7319587628866</v>
      </c>
      <c r="BU10" s="9">
        <v>9.402061855670103</v>
      </c>
      <c r="BV10" s="9">
        <v>0.4948453608247423</v>
      </c>
      <c r="BW10" s="9">
        <v>0</v>
      </c>
      <c r="BX10" s="9">
        <v>0</v>
      </c>
      <c r="BY10" s="9">
        <v>0.7422680412371134</v>
      </c>
      <c r="BZ10" s="9">
        <v>1.4845360824742269</v>
      </c>
      <c r="CA10" s="9">
        <v>0</v>
      </c>
      <c r="CB10" s="9">
        <v>0</v>
      </c>
      <c r="CC10" s="9">
        <v>0.24742268041237114</v>
      </c>
      <c r="CD10" s="9">
        <v>1.2371134020618557</v>
      </c>
      <c r="CE10" s="9">
        <v>36.123711340206185</v>
      </c>
      <c r="CF10" s="9">
        <v>36.123711340206185</v>
      </c>
      <c r="CG10" s="9">
        <v>0</v>
      </c>
      <c r="CH10" s="9">
        <v>0</v>
      </c>
      <c r="CI10" s="9">
        <v>4.206185567010309</v>
      </c>
      <c r="CJ10" s="9">
        <v>31.422680412371133</v>
      </c>
      <c r="CK10" s="9">
        <v>14.597938144329897</v>
      </c>
      <c r="CL10" s="9">
        <v>4.948453608247423</v>
      </c>
      <c r="CM10" s="9">
        <v>29.195876288659793</v>
      </c>
      <c r="CN10" s="9">
        <v>2.7216494845360826</v>
      </c>
      <c r="CO10" s="9">
        <v>10.391752577319588</v>
      </c>
      <c r="CP10" s="9">
        <v>7.917525773195877</v>
      </c>
      <c r="CQ10" s="9">
        <v>1.4845360824742269</v>
      </c>
      <c r="CR10" s="9">
        <v>0</v>
      </c>
      <c r="CS10" s="9">
        <v>0</v>
      </c>
      <c r="CT10" s="9">
        <v>29.195876288659793</v>
      </c>
      <c r="CU10" s="9">
        <v>6.680412371134021</v>
      </c>
      <c r="CV10" s="9">
        <v>3.9587628865979383</v>
      </c>
      <c r="CW10" s="9">
        <v>1.731958762886598</v>
      </c>
      <c r="CX10" s="9">
        <v>0.24742268041237114</v>
      </c>
      <c r="CY10" s="9">
        <v>0.7422680412371134</v>
      </c>
      <c r="CZ10" s="9">
        <v>0</v>
      </c>
      <c r="DA10" s="9">
        <v>1.4845360824742269</v>
      </c>
      <c r="DB10" s="9">
        <v>0.7422680412371134</v>
      </c>
      <c r="DC10" s="9">
        <v>0.24742268041237114</v>
      </c>
      <c r="DD10" s="9">
        <v>0</v>
      </c>
      <c r="DE10" s="9">
        <v>21.030927835051546</v>
      </c>
      <c r="DF10" s="9">
        <v>2.2268041237113403</v>
      </c>
      <c r="DG10" s="9">
        <v>3.711340206185567</v>
      </c>
      <c r="DH10" s="9">
        <v>3.9587628865979383</v>
      </c>
      <c r="DI10" s="9">
        <v>6.185567010309279</v>
      </c>
      <c r="DJ10" s="9">
        <v>4.948453608247423</v>
      </c>
      <c r="DK10" s="9">
        <v>21.030927835051546</v>
      </c>
      <c r="DL10" s="9">
        <v>1.4845360824742269</v>
      </c>
      <c r="DM10" s="9">
        <v>0.24742268041237114</v>
      </c>
      <c r="DN10" s="9">
        <v>0.4948453608247423</v>
      </c>
      <c r="DO10" s="9">
        <v>0</v>
      </c>
      <c r="DP10" s="9">
        <v>1.2371134020618557</v>
      </c>
      <c r="DQ10" s="9">
        <v>3.463917525773196</v>
      </c>
      <c r="DR10" s="9">
        <v>1.4845360824742269</v>
      </c>
      <c r="DS10" s="9">
        <v>0.24742268041237114</v>
      </c>
      <c r="DT10" s="9">
        <v>4.206185567010309</v>
      </c>
      <c r="DU10" s="9">
        <v>0</v>
      </c>
      <c r="DV10" s="9">
        <v>0.4948453608247423</v>
      </c>
      <c r="DW10" s="9">
        <v>0.24742268041237114</v>
      </c>
      <c r="DX10" s="9">
        <v>0.4948453608247423</v>
      </c>
      <c r="DY10" s="9">
        <v>0.7422680412371134</v>
      </c>
      <c r="DZ10" s="9">
        <v>0.7422680412371134</v>
      </c>
      <c r="EA10" s="9">
        <v>3.216494845360825</v>
      </c>
      <c r="EB10" s="9">
        <v>0.7422680412371134</v>
      </c>
      <c r="EC10" s="9">
        <v>1.4845360824742269</v>
      </c>
      <c r="ED10" s="9">
        <v>21.030927835051546</v>
      </c>
      <c r="EE10" s="9">
        <v>4.206185567010309</v>
      </c>
      <c r="EF10" s="9">
        <v>2.9690721649484537</v>
      </c>
      <c r="EG10" s="9">
        <v>1.731958762886598</v>
      </c>
      <c r="EH10" s="9">
        <v>1.4845360824742269</v>
      </c>
      <c r="EI10" s="9">
        <v>5.443298969072165</v>
      </c>
      <c r="EJ10" s="9">
        <v>1.4845360824742269</v>
      </c>
      <c r="EK10" s="9">
        <v>0.24742268041237114</v>
      </c>
      <c r="EL10" s="9">
        <v>1.731958762886598</v>
      </c>
      <c r="EM10" s="9">
        <v>1.731958762886598</v>
      </c>
      <c r="EN10" s="9">
        <v>32.65979381443299</v>
      </c>
      <c r="EO10" s="9">
        <v>6.680412371134021</v>
      </c>
      <c r="EP10" s="9">
        <v>10.144329896907216</v>
      </c>
      <c r="EQ10" s="9">
        <v>5.938144329896907</v>
      </c>
      <c r="ER10" s="9">
        <v>1.731958762886598</v>
      </c>
      <c r="ES10" s="9">
        <v>8.164948453608247</v>
      </c>
      <c r="ET10" s="9">
        <v>22.762886597938145</v>
      </c>
      <c r="EU10" s="9">
        <v>17.31958762886598</v>
      </c>
      <c r="EV10" s="9">
        <v>5.443298969072165</v>
      </c>
      <c r="EW10" s="9">
        <v>3.711340206185567</v>
      </c>
      <c r="EX10" s="9">
        <v>1.731958762886598</v>
      </c>
      <c r="EY10" s="9">
        <v>17.31958762886598</v>
      </c>
      <c r="EZ10" s="9">
        <v>8.65979381443299</v>
      </c>
      <c r="FA10" s="9">
        <v>6.680412371134021</v>
      </c>
      <c r="FB10" s="9">
        <v>1.731958762886598</v>
      </c>
      <c r="FC10" s="9">
        <v>0.24742268041237114</v>
      </c>
      <c r="FD10" s="9">
        <v>0</v>
      </c>
      <c r="FE10" s="9">
        <v>2.2268041237113403</v>
      </c>
      <c r="FF10" s="9">
        <v>3.216494845360825</v>
      </c>
      <c r="FG10" s="9">
        <v>1.9793814432989691</v>
      </c>
      <c r="FH10" s="9">
        <v>3.463917525773196</v>
      </c>
      <c r="FI10" s="9">
        <v>2.4742268041237114</v>
      </c>
      <c r="FJ10" s="9">
        <v>0.4948453608247423</v>
      </c>
      <c r="FK10" s="9">
        <v>1.2371134020618557</v>
      </c>
      <c r="FL10" s="9">
        <v>0.24742268041237114</v>
      </c>
      <c r="FM10" s="9">
        <v>0</v>
      </c>
      <c r="FN10" s="9">
        <v>0.7422680412371134</v>
      </c>
      <c r="FO10" s="9">
        <v>0.7422680412371134</v>
      </c>
      <c r="FP10" s="9">
        <v>0.24742268041237114</v>
      </c>
      <c r="FQ10" s="9">
        <v>0</v>
      </c>
      <c r="FR10" s="9">
        <v>0</v>
      </c>
      <c r="FS10" s="9">
        <v>0.24742268041237114</v>
      </c>
      <c r="FT10" s="9">
        <v>17.31958762886598</v>
      </c>
      <c r="FU10" s="9">
        <v>0</v>
      </c>
      <c r="FV10" s="9">
        <v>3.711340206185567</v>
      </c>
      <c r="FW10" s="9">
        <v>1.2371134020618557</v>
      </c>
      <c r="FX10" s="9">
        <v>0.4948453608247423</v>
      </c>
      <c r="FY10" s="9">
        <v>0.7422680412371134</v>
      </c>
      <c r="FZ10" s="9">
        <v>0.7422680412371134</v>
      </c>
      <c r="GA10" s="9">
        <v>0</v>
      </c>
      <c r="GB10" s="9">
        <v>0</v>
      </c>
      <c r="GC10" s="9">
        <v>0.7422680412371134</v>
      </c>
      <c r="GD10" s="9">
        <v>1.4845360824742269</v>
      </c>
      <c r="GE10" s="9">
        <v>1.9793814432989691</v>
      </c>
      <c r="GF10" s="9">
        <v>4.948453608247423</v>
      </c>
      <c r="GG10" s="9">
        <v>3.711340206185567</v>
      </c>
      <c r="GH10" s="9">
        <v>0</v>
      </c>
      <c r="GI10" s="9">
        <v>0.7422680412371134</v>
      </c>
      <c r="GJ10" s="9">
        <v>0</v>
      </c>
      <c r="GK10" s="9">
        <v>0.4948453608247423</v>
      </c>
      <c r="GL10" s="9">
        <v>0</v>
      </c>
      <c r="GM10" s="9">
        <v>25.484536082474225</v>
      </c>
      <c r="GN10" s="9">
        <v>8.65979381443299</v>
      </c>
      <c r="GO10" s="9">
        <v>0</v>
      </c>
      <c r="GP10" s="9">
        <v>0</v>
      </c>
      <c r="GQ10" s="9">
        <v>2.2268041237113403</v>
      </c>
      <c r="GR10" s="9">
        <v>0</v>
      </c>
      <c r="GS10" s="9">
        <v>7.917525773195877</v>
      </c>
      <c r="GT10" s="9">
        <v>1.9793814432989691</v>
      </c>
      <c r="GU10" s="9">
        <v>0</v>
      </c>
      <c r="GV10" s="9">
        <v>0</v>
      </c>
      <c r="GW10" s="9">
        <v>4.701030927835052</v>
      </c>
      <c r="GX10" s="9">
        <v>0</v>
      </c>
    </row>
    <row r="11" spans="1:206" ht="12.75">
      <c r="A11" s="5" t="s">
        <v>329</v>
      </c>
      <c r="B11" s="9">
        <v>130.67</v>
      </c>
      <c r="C11" s="9">
        <v>184.13636363636363</v>
      </c>
      <c r="D11" s="9">
        <v>8</v>
      </c>
      <c r="E11" s="9">
        <v>15.554545454545455</v>
      </c>
      <c r="F11" s="9">
        <v>17.563636363636363</v>
      </c>
      <c r="G11" s="9">
        <v>25.554545454545455</v>
      </c>
      <c r="H11" s="9">
        <v>53.22727272727273</v>
      </c>
      <c r="I11" s="9">
        <v>50.24545454545455</v>
      </c>
      <c r="J11" s="9">
        <v>13.99090909090909</v>
      </c>
      <c r="K11" s="9">
        <v>23.554545454545455</v>
      </c>
      <c r="L11" s="9">
        <v>111.33636363636364</v>
      </c>
      <c r="M11" s="9">
        <v>49.24545454545455</v>
      </c>
      <c r="N11" s="9">
        <v>96.06363636363636</v>
      </c>
      <c r="O11" s="9">
        <v>88.07272727272728</v>
      </c>
      <c r="P11" s="9">
        <v>184.13636363636363</v>
      </c>
      <c r="Q11" s="9">
        <v>0</v>
      </c>
      <c r="R11" s="9">
        <v>93.20909090909092</v>
      </c>
      <c r="S11" s="9">
        <v>38.54545454545455</v>
      </c>
      <c r="T11" s="9">
        <v>33.39090909090909</v>
      </c>
      <c r="U11" s="9">
        <v>12.136363636363637</v>
      </c>
      <c r="V11" s="9">
        <v>4.281818181818181</v>
      </c>
      <c r="W11" s="9">
        <v>3.8545454545454545</v>
      </c>
      <c r="X11" s="9">
        <v>1</v>
      </c>
      <c r="Y11" s="9">
        <v>69.37272727272727</v>
      </c>
      <c r="Z11" s="9">
        <v>8</v>
      </c>
      <c r="AA11" s="9">
        <v>2.9909090909090907</v>
      </c>
      <c r="AB11" s="9">
        <v>9.418181818181818</v>
      </c>
      <c r="AC11" s="9">
        <v>2</v>
      </c>
      <c r="AD11" s="9">
        <v>124.32727272727273</v>
      </c>
      <c r="AE11" s="9">
        <v>12.845454545454546</v>
      </c>
      <c r="AF11" s="9">
        <v>44.96363636363636</v>
      </c>
      <c r="AG11" s="9">
        <v>28.263636363636365</v>
      </c>
      <c r="AH11" s="9">
        <v>7.136363636363637</v>
      </c>
      <c r="AI11" s="9">
        <v>110.05454545454546</v>
      </c>
      <c r="AJ11" s="9">
        <v>54.96363636363636</v>
      </c>
      <c r="AK11" s="9">
        <v>17.40909090909091</v>
      </c>
      <c r="AL11" s="9">
        <v>1.2818181818181817</v>
      </c>
      <c r="AM11" s="9">
        <v>0.42727272727272725</v>
      </c>
      <c r="AN11" s="9">
        <v>6.99090909090909</v>
      </c>
      <c r="AO11" s="9">
        <v>19.263636363636365</v>
      </c>
      <c r="AP11" s="9">
        <v>157.88181818181818</v>
      </c>
      <c r="AQ11" s="9">
        <v>166.0181818181818</v>
      </c>
      <c r="AR11" s="9">
        <v>10.554545454545455</v>
      </c>
      <c r="AS11" s="9">
        <v>1</v>
      </c>
      <c r="AT11" s="9">
        <v>2.4272727272727272</v>
      </c>
      <c r="AU11" s="9">
        <v>4.136363636363637</v>
      </c>
      <c r="AV11" s="9">
        <v>184.13636363636363</v>
      </c>
      <c r="AW11" s="9">
        <v>128.05454545454546</v>
      </c>
      <c r="AX11" s="9">
        <v>46.372727272727275</v>
      </c>
      <c r="AY11" s="9">
        <v>2</v>
      </c>
      <c r="AZ11" s="9">
        <v>0</v>
      </c>
      <c r="BA11" s="9">
        <v>4.281818181818181</v>
      </c>
      <c r="BB11" s="9">
        <v>1</v>
      </c>
      <c r="BC11" s="9">
        <v>184.13636363636363</v>
      </c>
      <c r="BD11" s="9">
        <v>90.22727272727272</v>
      </c>
      <c r="BE11" s="9">
        <v>33.67272727272727</v>
      </c>
      <c r="BF11" s="9">
        <v>35.40909090909091</v>
      </c>
      <c r="BG11" s="9">
        <v>3.1363636363636362</v>
      </c>
      <c r="BH11" s="9">
        <v>7.709090909090909</v>
      </c>
      <c r="BI11" s="9">
        <v>10.7</v>
      </c>
      <c r="BJ11" s="9">
        <v>3.2818181818181817</v>
      </c>
      <c r="BK11" s="9">
        <v>0</v>
      </c>
      <c r="BL11" s="9">
        <v>184.13636363636363</v>
      </c>
      <c r="BM11" s="9">
        <v>66.24545454545455</v>
      </c>
      <c r="BN11" s="9">
        <v>13.272727272727273</v>
      </c>
      <c r="BO11" s="9">
        <v>16.69090909090909</v>
      </c>
      <c r="BP11" s="9">
        <v>0</v>
      </c>
      <c r="BQ11" s="9">
        <v>65.95454545454545</v>
      </c>
      <c r="BR11" s="9">
        <v>18.972727272727273</v>
      </c>
      <c r="BS11" s="9">
        <v>184.13636363636363</v>
      </c>
      <c r="BT11" s="9">
        <v>123.92727272727272</v>
      </c>
      <c r="BU11" s="9">
        <v>49.36363636363636</v>
      </c>
      <c r="BV11" s="9">
        <v>4.709090909090909</v>
      </c>
      <c r="BW11" s="9">
        <v>0</v>
      </c>
      <c r="BX11" s="9">
        <v>1</v>
      </c>
      <c r="BY11" s="9">
        <v>2.8545454545454545</v>
      </c>
      <c r="BZ11" s="9">
        <v>6.136363636363637</v>
      </c>
      <c r="CA11" s="9">
        <v>0</v>
      </c>
      <c r="CB11" s="9">
        <v>0</v>
      </c>
      <c r="CC11" s="9">
        <v>1</v>
      </c>
      <c r="CD11" s="9">
        <v>5.136363636363637</v>
      </c>
      <c r="CE11" s="9">
        <v>178.13636363636363</v>
      </c>
      <c r="CF11" s="9">
        <v>178.13636363636363</v>
      </c>
      <c r="CG11" s="9">
        <v>0</v>
      </c>
      <c r="CH11" s="9">
        <v>0</v>
      </c>
      <c r="CI11" s="9">
        <v>43.127272727272725</v>
      </c>
      <c r="CJ11" s="9">
        <v>121.87272727272727</v>
      </c>
      <c r="CK11" s="9">
        <v>16.554545454545455</v>
      </c>
      <c r="CL11" s="9">
        <v>29.845454545454544</v>
      </c>
      <c r="CM11" s="9">
        <v>146.5909090909091</v>
      </c>
      <c r="CN11" s="9">
        <v>12.418181818181818</v>
      </c>
      <c r="CO11" s="9">
        <v>40.68181818181818</v>
      </c>
      <c r="CP11" s="9">
        <v>44.1</v>
      </c>
      <c r="CQ11" s="9">
        <v>6.281818181818181</v>
      </c>
      <c r="CR11" s="9">
        <v>2.4272727272727272</v>
      </c>
      <c r="CS11" s="9">
        <v>0</v>
      </c>
      <c r="CT11" s="9">
        <v>146.5909090909091</v>
      </c>
      <c r="CU11" s="9">
        <v>40.68181818181818</v>
      </c>
      <c r="CV11" s="9">
        <v>35.4</v>
      </c>
      <c r="CW11" s="9">
        <v>1.2818181818181817</v>
      </c>
      <c r="CX11" s="9">
        <v>3</v>
      </c>
      <c r="CY11" s="9">
        <v>0</v>
      </c>
      <c r="CZ11" s="9">
        <v>1</v>
      </c>
      <c r="DA11" s="9">
        <v>6.281818181818181</v>
      </c>
      <c r="DB11" s="9">
        <v>1.4272727272727272</v>
      </c>
      <c r="DC11" s="9">
        <v>3</v>
      </c>
      <c r="DD11" s="9">
        <v>0</v>
      </c>
      <c r="DE11" s="9">
        <v>99.62727272727273</v>
      </c>
      <c r="DF11" s="9">
        <v>14.418181818181818</v>
      </c>
      <c r="DG11" s="9">
        <v>10.845454545454546</v>
      </c>
      <c r="DH11" s="9">
        <v>8.563636363636363</v>
      </c>
      <c r="DI11" s="9">
        <v>39.4</v>
      </c>
      <c r="DJ11" s="9">
        <v>26.4</v>
      </c>
      <c r="DK11" s="9">
        <v>99.62727272727273</v>
      </c>
      <c r="DL11" s="9">
        <v>13.845454545454546</v>
      </c>
      <c r="DM11" s="9">
        <v>0</v>
      </c>
      <c r="DN11" s="9">
        <v>6.418181818181818</v>
      </c>
      <c r="DO11" s="9">
        <v>0</v>
      </c>
      <c r="DP11" s="9">
        <v>0.8545454545454545</v>
      </c>
      <c r="DQ11" s="9">
        <v>11.563636363636363</v>
      </c>
      <c r="DR11" s="9">
        <v>4.427272727272728</v>
      </c>
      <c r="DS11" s="9">
        <v>4.8545454545454545</v>
      </c>
      <c r="DT11" s="9">
        <v>17.40909090909091</v>
      </c>
      <c r="DU11" s="9">
        <v>1.4272727272727272</v>
      </c>
      <c r="DV11" s="9">
        <v>0</v>
      </c>
      <c r="DW11" s="9">
        <v>1</v>
      </c>
      <c r="DX11" s="9">
        <v>5.8545454545454545</v>
      </c>
      <c r="DY11" s="9">
        <v>2.709090909090909</v>
      </c>
      <c r="DZ11" s="9">
        <v>2.8545454545454545</v>
      </c>
      <c r="EA11" s="9">
        <v>7.5636363636363635</v>
      </c>
      <c r="EB11" s="9">
        <v>12.563636363636363</v>
      </c>
      <c r="EC11" s="9">
        <v>6.281818181818181</v>
      </c>
      <c r="ED11" s="9">
        <v>99.62727272727273</v>
      </c>
      <c r="EE11" s="9">
        <v>15.40909090909091</v>
      </c>
      <c r="EF11" s="9">
        <v>12.136363636363637</v>
      </c>
      <c r="EG11" s="9">
        <v>7.2727272727272725</v>
      </c>
      <c r="EH11" s="9">
        <v>5.99090909090909</v>
      </c>
      <c r="EI11" s="9">
        <v>30.40909090909091</v>
      </c>
      <c r="EJ11" s="9">
        <v>6.8545454545454545</v>
      </c>
      <c r="EK11" s="9">
        <v>2</v>
      </c>
      <c r="EL11" s="9">
        <v>7.5636363636363635</v>
      </c>
      <c r="EM11" s="9">
        <v>11.99090909090909</v>
      </c>
      <c r="EN11" s="9">
        <v>160.58181818181816</v>
      </c>
      <c r="EO11" s="9">
        <v>31.972727272727273</v>
      </c>
      <c r="EP11" s="9">
        <v>36.40909090909091</v>
      </c>
      <c r="EQ11" s="9">
        <v>17.118181818181817</v>
      </c>
      <c r="ER11" s="9">
        <v>10.418181818181818</v>
      </c>
      <c r="ES11" s="9">
        <v>64.66363636363636</v>
      </c>
      <c r="ET11" s="9">
        <v>140.0181818181818</v>
      </c>
      <c r="EU11" s="9">
        <v>93.20909090909092</v>
      </c>
      <c r="EV11" s="9">
        <v>46.80909090909091</v>
      </c>
      <c r="EW11" s="9">
        <v>46.38181818181818</v>
      </c>
      <c r="EX11" s="9">
        <v>0.42727272727272725</v>
      </c>
      <c r="EY11" s="9">
        <v>93.20909090909092</v>
      </c>
      <c r="EZ11" s="9">
        <v>66.94545454545454</v>
      </c>
      <c r="FA11" s="9">
        <v>16.990909090909092</v>
      </c>
      <c r="FB11" s="9">
        <v>6.99090909090909</v>
      </c>
      <c r="FC11" s="9">
        <v>1.4272727272727272</v>
      </c>
      <c r="FD11" s="9">
        <v>0.8545454545454545</v>
      </c>
      <c r="FE11" s="9">
        <v>15.136363636363637</v>
      </c>
      <c r="FF11" s="9">
        <v>23.40909090909091</v>
      </c>
      <c r="FG11" s="9">
        <v>9.99090909090909</v>
      </c>
      <c r="FH11" s="9">
        <v>15.7</v>
      </c>
      <c r="FI11" s="9">
        <v>8.136363636363637</v>
      </c>
      <c r="FJ11" s="9">
        <v>6.281818181818181</v>
      </c>
      <c r="FK11" s="9">
        <v>2.1363636363636362</v>
      </c>
      <c r="FL11" s="9">
        <v>4.8545454545454545</v>
      </c>
      <c r="FM11" s="9">
        <v>0</v>
      </c>
      <c r="FN11" s="9">
        <v>0.8545454545454545</v>
      </c>
      <c r="FO11" s="9">
        <v>3.2818181818181817</v>
      </c>
      <c r="FP11" s="9">
        <v>2</v>
      </c>
      <c r="FQ11" s="9">
        <v>0</v>
      </c>
      <c r="FR11" s="9">
        <v>0</v>
      </c>
      <c r="FS11" s="9">
        <v>1.4272727272727272</v>
      </c>
      <c r="FT11" s="9">
        <v>93.20909090909092</v>
      </c>
      <c r="FU11" s="9">
        <v>0</v>
      </c>
      <c r="FV11" s="9">
        <v>15.845454545454546</v>
      </c>
      <c r="FW11" s="9">
        <v>6</v>
      </c>
      <c r="FX11" s="9">
        <v>1.4272727272727272</v>
      </c>
      <c r="FY11" s="9">
        <v>0.8545454545454545</v>
      </c>
      <c r="FZ11" s="9">
        <v>0.42727272727272725</v>
      </c>
      <c r="GA11" s="9">
        <v>0.42727272727272725</v>
      </c>
      <c r="GB11" s="9">
        <v>0</v>
      </c>
      <c r="GC11" s="9">
        <v>9.281818181818181</v>
      </c>
      <c r="GD11" s="9">
        <v>5.8545454545454545</v>
      </c>
      <c r="GE11" s="9">
        <v>8.136363636363637</v>
      </c>
      <c r="GF11" s="9">
        <v>34.54545454545455</v>
      </c>
      <c r="GG11" s="9">
        <v>25.263636363636365</v>
      </c>
      <c r="GH11" s="9">
        <v>1</v>
      </c>
      <c r="GI11" s="9">
        <v>3</v>
      </c>
      <c r="GJ11" s="9">
        <v>0.42727272727272725</v>
      </c>
      <c r="GK11" s="9">
        <v>4.8545454545454545</v>
      </c>
      <c r="GL11" s="9">
        <v>0</v>
      </c>
      <c r="GM11" s="9">
        <v>118.46363636363637</v>
      </c>
      <c r="GN11" s="9">
        <v>31.954545454545453</v>
      </c>
      <c r="GO11" s="9">
        <v>0</v>
      </c>
      <c r="GP11" s="9">
        <v>0</v>
      </c>
      <c r="GQ11" s="9">
        <v>8.272727272727273</v>
      </c>
      <c r="GR11" s="9">
        <v>0</v>
      </c>
      <c r="GS11" s="9">
        <v>50.53636363636364</v>
      </c>
      <c r="GT11" s="9">
        <v>13.99090909090909</v>
      </c>
      <c r="GU11" s="9">
        <v>1</v>
      </c>
      <c r="GV11" s="9">
        <v>1</v>
      </c>
      <c r="GW11" s="9">
        <v>9.709090909090909</v>
      </c>
      <c r="GX11" s="9">
        <v>2</v>
      </c>
    </row>
    <row r="12" spans="1:206" ht="12.75">
      <c r="A12" s="5" t="s">
        <v>405</v>
      </c>
      <c r="B12" s="9">
        <v>26.11</v>
      </c>
      <c r="C12" s="9">
        <v>1630.7883208346175</v>
      </c>
      <c r="D12" s="9">
        <v>89.57280073965005</v>
      </c>
      <c r="E12" s="9">
        <v>214.13553972765357</v>
      </c>
      <c r="F12" s="9">
        <v>297.9861144402973</v>
      </c>
      <c r="G12" s="9">
        <v>313.4500336723396</v>
      </c>
      <c r="H12" s="9">
        <v>368.3263477496604</v>
      </c>
      <c r="I12" s="9">
        <v>243.46980903788423</v>
      </c>
      <c r="J12" s="9">
        <v>103.84767546713236</v>
      </c>
      <c r="K12" s="9">
        <v>303.7083404673036</v>
      </c>
      <c r="L12" s="9">
        <v>1092.7435480373022</v>
      </c>
      <c r="M12" s="9">
        <v>234.33643233001177</v>
      </c>
      <c r="N12" s="9">
        <v>843.7243719252588</v>
      </c>
      <c r="O12" s="9">
        <v>787.0639489093587</v>
      </c>
      <c r="P12" s="9">
        <v>1527.9203963063158</v>
      </c>
      <c r="Q12" s="9">
        <v>102.86792452830188</v>
      </c>
      <c r="R12" s="9">
        <v>644.2969101348035</v>
      </c>
      <c r="S12" s="9">
        <v>172.6714892305585</v>
      </c>
      <c r="T12" s="9">
        <v>234.41966008058532</v>
      </c>
      <c r="U12" s="9">
        <v>110.87903640036983</v>
      </c>
      <c r="V12" s="9">
        <v>85.86991633279686</v>
      </c>
      <c r="W12" s="9">
        <v>33.44803616066842</v>
      </c>
      <c r="X12" s="9">
        <v>7.008771929824561</v>
      </c>
      <c r="Y12" s="9">
        <v>397.5032987478456</v>
      </c>
      <c r="Z12" s="9">
        <v>136.80361035966624</v>
      </c>
      <c r="AA12" s="9">
        <v>36</v>
      </c>
      <c r="AB12" s="9">
        <v>59.748621716946886</v>
      </c>
      <c r="AC12" s="9">
        <v>10.074712643678161</v>
      </c>
      <c r="AD12" s="9">
        <v>841.2117248227922</v>
      </c>
      <c r="AE12" s="9">
        <v>113.316091954023</v>
      </c>
      <c r="AF12" s="9">
        <v>298.2732310607358</v>
      </c>
      <c r="AG12" s="9">
        <v>169.6707986622379</v>
      </c>
      <c r="AH12" s="9">
        <v>63.03678845780684</v>
      </c>
      <c r="AI12" s="9">
        <v>906.0750322455456</v>
      </c>
      <c r="AJ12" s="9">
        <v>476.8135579677887</v>
      </c>
      <c r="AK12" s="9">
        <v>177.2838349941216</v>
      </c>
      <c r="AL12" s="9">
        <v>51.04747229165953</v>
      </c>
      <c r="AM12" s="9">
        <v>19.568423335502057</v>
      </c>
      <c r="AN12" s="9">
        <v>125.94701457612803</v>
      </c>
      <c r="AO12" s="9">
        <v>168.30720588067436</v>
      </c>
      <c r="AP12" s="9">
        <v>1336.5341003778149</v>
      </c>
      <c r="AQ12" s="9">
        <v>1468.5754260407036</v>
      </c>
      <c r="AR12" s="9">
        <v>88.51712723578628</v>
      </c>
      <c r="AS12" s="9">
        <v>19.367131230809623</v>
      </c>
      <c r="AT12" s="9">
        <v>14.053459119496855</v>
      </c>
      <c r="AU12" s="9">
        <v>40.275177207821116</v>
      </c>
      <c r="AV12" s="9">
        <v>1630.7883208346175</v>
      </c>
      <c r="AW12" s="9">
        <v>1357.2583924026071</v>
      </c>
      <c r="AX12" s="9">
        <v>213.3222728258512</v>
      </c>
      <c r="AY12" s="9">
        <v>8.840815441335936</v>
      </c>
      <c r="AZ12" s="9">
        <v>9.5</v>
      </c>
      <c r="BA12" s="9">
        <v>13.794838429841683</v>
      </c>
      <c r="BB12" s="9">
        <v>13.977662112340056</v>
      </c>
      <c r="BC12" s="9">
        <v>1630.7883208346175</v>
      </c>
      <c r="BD12" s="9">
        <v>1077.2894051980961</v>
      </c>
      <c r="BE12" s="9">
        <v>169.66625574998002</v>
      </c>
      <c r="BF12" s="9">
        <v>225.92293599972606</v>
      </c>
      <c r="BG12" s="9">
        <v>27.385805111347008</v>
      </c>
      <c r="BH12" s="9">
        <v>68.68551176249017</v>
      </c>
      <c r="BI12" s="9">
        <v>30.707849650150095</v>
      </c>
      <c r="BJ12" s="9">
        <v>31.130557362828018</v>
      </c>
      <c r="BK12" s="9">
        <v>0</v>
      </c>
      <c r="BL12" s="9">
        <v>1630.7883208346175</v>
      </c>
      <c r="BM12" s="9">
        <v>675.2983597575592</v>
      </c>
      <c r="BN12" s="9">
        <v>102.90967822940566</v>
      </c>
      <c r="BO12" s="9">
        <v>98.49755732858496</v>
      </c>
      <c r="BP12" s="9">
        <v>3.660377358490566</v>
      </c>
      <c r="BQ12" s="9">
        <v>636.2487758107043</v>
      </c>
      <c r="BR12" s="9">
        <v>104.17357234987273</v>
      </c>
      <c r="BS12" s="9">
        <v>1630.7883208346175</v>
      </c>
      <c r="BT12" s="9">
        <v>1294.1634478192877</v>
      </c>
      <c r="BU12" s="9">
        <v>237.6905340775491</v>
      </c>
      <c r="BV12" s="9">
        <v>12.615690168818272</v>
      </c>
      <c r="BW12" s="9">
        <v>6.569713157324019</v>
      </c>
      <c r="BX12" s="9">
        <v>5.007482108002602</v>
      </c>
      <c r="BY12" s="9">
        <v>31.023736145829766</v>
      </c>
      <c r="BZ12" s="9">
        <v>79.74893561163807</v>
      </c>
      <c r="CA12" s="9">
        <v>5.433962264150943</v>
      </c>
      <c r="CB12" s="9">
        <v>13.220125786163521</v>
      </c>
      <c r="CC12" s="9">
        <v>7.781067013662979</v>
      </c>
      <c r="CD12" s="9">
        <v>53.31378054766063</v>
      </c>
      <c r="CE12" s="9">
        <v>1577.1113869579608</v>
      </c>
      <c r="CF12" s="9">
        <v>1568.3378020523005</v>
      </c>
      <c r="CG12" s="9">
        <v>7.773584905660377</v>
      </c>
      <c r="CH12" s="9">
        <v>1</v>
      </c>
      <c r="CI12" s="9">
        <v>34.74386193199329</v>
      </c>
      <c r="CJ12" s="9">
        <v>1529.8337271284915</v>
      </c>
      <c r="CK12" s="9">
        <v>435.3151160268922</v>
      </c>
      <c r="CL12" s="9">
        <v>54.760018947824996</v>
      </c>
      <c r="CM12" s="9">
        <v>1223.2323049001814</v>
      </c>
      <c r="CN12" s="9">
        <v>168.12554075494526</v>
      </c>
      <c r="CO12" s="9">
        <v>555.0693536052232</v>
      </c>
      <c r="CP12" s="9">
        <v>121.61460009816344</v>
      </c>
      <c r="CQ12" s="9">
        <v>46.674451255008044</v>
      </c>
      <c r="CR12" s="9">
        <v>21.062231049321415</v>
      </c>
      <c r="CS12" s="9">
        <v>5.660377358490566</v>
      </c>
      <c r="CT12" s="9">
        <v>1223.2323049001814</v>
      </c>
      <c r="CU12" s="9">
        <v>305.0257507790296</v>
      </c>
      <c r="CV12" s="9">
        <v>139.79607688707782</v>
      </c>
      <c r="CW12" s="9">
        <v>39.06630597313062</v>
      </c>
      <c r="CX12" s="9">
        <v>53.0637263294867</v>
      </c>
      <c r="CY12" s="9">
        <v>53.75763334817199</v>
      </c>
      <c r="CZ12" s="9">
        <v>19.342008241162436</v>
      </c>
      <c r="DA12" s="9">
        <v>46.674451255008044</v>
      </c>
      <c r="DB12" s="9">
        <v>17.68292070449383</v>
      </c>
      <c r="DC12" s="9">
        <v>5.1294615849969745</v>
      </c>
      <c r="DD12" s="9">
        <v>8</v>
      </c>
      <c r="DE12" s="9">
        <v>865.8717255076533</v>
      </c>
      <c r="DF12" s="9">
        <v>45.581270189135815</v>
      </c>
      <c r="DG12" s="9">
        <v>163.4253786711411</v>
      </c>
      <c r="DH12" s="9">
        <v>156.10527457224714</v>
      </c>
      <c r="DI12" s="9">
        <v>332.72696298325513</v>
      </c>
      <c r="DJ12" s="9">
        <v>168.03283909187414</v>
      </c>
      <c r="DK12" s="9">
        <v>865.8717255076533</v>
      </c>
      <c r="DL12" s="9">
        <v>57.20835758883219</v>
      </c>
      <c r="DM12" s="9">
        <v>6.840815441335936</v>
      </c>
      <c r="DN12" s="9">
        <v>42.340130580191534</v>
      </c>
      <c r="DO12" s="9">
        <v>7</v>
      </c>
      <c r="DP12" s="9">
        <v>5.954022988505747</v>
      </c>
      <c r="DQ12" s="9">
        <v>70.10123389149516</v>
      </c>
      <c r="DR12" s="9">
        <v>124.27316828179752</v>
      </c>
      <c r="DS12" s="9">
        <v>57.332248969854696</v>
      </c>
      <c r="DT12" s="9">
        <v>65.69907772032553</v>
      </c>
      <c r="DU12" s="9">
        <v>16.387094933168967</v>
      </c>
      <c r="DV12" s="9">
        <v>6.227607894166124</v>
      </c>
      <c r="DW12" s="9">
        <v>8.236379823990685</v>
      </c>
      <c r="DX12" s="9">
        <v>22.6646919837003</v>
      </c>
      <c r="DY12" s="9">
        <v>39.229200196326865</v>
      </c>
      <c r="DZ12" s="9">
        <v>152.14598386010567</v>
      </c>
      <c r="EA12" s="9">
        <v>36.9304923010193</v>
      </c>
      <c r="EB12" s="9">
        <v>114.19151571185608</v>
      </c>
      <c r="EC12" s="9">
        <v>33.10970334098095</v>
      </c>
      <c r="ED12" s="9">
        <v>865.8717255076533</v>
      </c>
      <c r="EE12" s="9">
        <v>56.73461059936764</v>
      </c>
      <c r="EF12" s="9">
        <v>110.28867467954205</v>
      </c>
      <c r="EG12" s="9">
        <v>169.0902475773037</v>
      </c>
      <c r="EH12" s="9">
        <v>73.71692406031345</v>
      </c>
      <c r="EI12" s="9">
        <v>124.15788902966591</v>
      </c>
      <c r="EJ12" s="9">
        <v>76.88988003515621</v>
      </c>
      <c r="EK12" s="9">
        <v>63.25392368363981</v>
      </c>
      <c r="EL12" s="9">
        <v>84.06273898800352</v>
      </c>
      <c r="EM12" s="9">
        <v>107.67683685466106</v>
      </c>
      <c r="EN12" s="9">
        <v>1327.079980367314</v>
      </c>
      <c r="EO12" s="9">
        <v>371.42121813968885</v>
      </c>
      <c r="EP12" s="9">
        <v>392.6248787225057</v>
      </c>
      <c r="EQ12" s="9">
        <v>182.14844365304936</v>
      </c>
      <c r="ER12" s="9">
        <v>107.86532776312936</v>
      </c>
      <c r="ES12" s="9">
        <v>273.0201120889406</v>
      </c>
      <c r="ET12" s="9">
        <v>667.590761223162</v>
      </c>
      <c r="EU12" s="9">
        <v>644.2969101348035</v>
      </c>
      <c r="EV12" s="9">
        <v>23.2938510883585</v>
      </c>
      <c r="EW12" s="9">
        <v>9.727607894166125</v>
      </c>
      <c r="EX12" s="9">
        <v>13.566243194192378</v>
      </c>
      <c r="EY12" s="9">
        <v>644.2969101348035</v>
      </c>
      <c r="EZ12" s="9">
        <v>278.8680900364118</v>
      </c>
      <c r="FA12" s="9">
        <v>146.6907052928352</v>
      </c>
      <c r="FB12" s="9">
        <v>180.2948384298417</v>
      </c>
      <c r="FC12" s="9">
        <v>37.43450444589026</v>
      </c>
      <c r="FD12" s="9">
        <v>1.0087719298245614</v>
      </c>
      <c r="FE12" s="9">
        <v>80.35117967332124</v>
      </c>
      <c r="FF12" s="9">
        <v>92.32030955723727</v>
      </c>
      <c r="FG12" s="9">
        <v>40.17451403394629</v>
      </c>
      <c r="FH12" s="9">
        <v>104.65020146331997</v>
      </c>
      <c r="FI12" s="9">
        <v>89.41480898081247</v>
      </c>
      <c r="FJ12" s="9">
        <v>40.60123389149517</v>
      </c>
      <c r="FK12" s="9">
        <v>36.68441598465911</v>
      </c>
      <c r="FL12" s="9">
        <v>34.78765880217785</v>
      </c>
      <c r="FM12" s="9">
        <v>6.794838429841683</v>
      </c>
      <c r="FN12" s="9">
        <v>53.29483842984169</v>
      </c>
      <c r="FO12" s="9">
        <v>35.569713157324024</v>
      </c>
      <c r="FP12" s="9">
        <v>15.850877192982455</v>
      </c>
      <c r="FQ12" s="9">
        <v>0</v>
      </c>
      <c r="FR12" s="9">
        <v>1</v>
      </c>
      <c r="FS12" s="9">
        <v>12.802320537844286</v>
      </c>
      <c r="FT12" s="9">
        <v>644.2969101348035</v>
      </c>
      <c r="FU12" s="9">
        <v>37.08348457350273</v>
      </c>
      <c r="FV12" s="9">
        <v>193.3481834058145</v>
      </c>
      <c r="FW12" s="9">
        <v>70.5477747719983</v>
      </c>
      <c r="FX12" s="9">
        <v>64.14730792498487</v>
      </c>
      <c r="FY12" s="9">
        <v>53.29483842984169</v>
      </c>
      <c r="FZ12" s="9">
        <v>14.166666666666668</v>
      </c>
      <c r="GA12" s="9">
        <v>9.840815441335936</v>
      </c>
      <c r="GB12" s="9">
        <v>29.28735632183908</v>
      </c>
      <c r="GC12" s="9">
        <v>28.350877192982452</v>
      </c>
      <c r="GD12" s="9">
        <v>52.000302480338775</v>
      </c>
      <c r="GE12" s="9">
        <v>51.84737298679359</v>
      </c>
      <c r="GF12" s="9">
        <v>163.20382038375053</v>
      </c>
      <c r="GG12" s="9">
        <v>101.49216404707279</v>
      </c>
      <c r="GH12" s="9">
        <v>0</v>
      </c>
      <c r="GI12" s="9">
        <v>44.05345911949686</v>
      </c>
      <c r="GJ12" s="9">
        <v>3</v>
      </c>
      <c r="GK12" s="9">
        <v>11.658197217180884</v>
      </c>
      <c r="GL12" s="9">
        <v>3</v>
      </c>
      <c r="GM12" s="9">
        <v>1130.8011791026036</v>
      </c>
      <c r="GN12" s="9">
        <v>156.8747731397459</v>
      </c>
      <c r="GO12" s="9">
        <v>0</v>
      </c>
      <c r="GP12" s="9">
        <v>13.84320104098894</v>
      </c>
      <c r="GQ12" s="9">
        <v>153.12086087045853</v>
      </c>
      <c r="GR12" s="9">
        <v>8.368421052631579</v>
      </c>
      <c r="GS12" s="9">
        <v>516.1837254163386</v>
      </c>
      <c r="GT12" s="9">
        <v>98.1539739067904</v>
      </c>
      <c r="GU12" s="9">
        <v>4.166666666666667</v>
      </c>
      <c r="GV12" s="9">
        <v>6.908045977011494</v>
      </c>
      <c r="GW12" s="9">
        <v>157.42397470579508</v>
      </c>
      <c r="GX12" s="9">
        <v>15.757536326176535</v>
      </c>
    </row>
    <row r="13" spans="1:206" ht="12.75">
      <c r="A13" s="5" t="s">
        <v>406</v>
      </c>
      <c r="B13" s="9">
        <v>120.33</v>
      </c>
      <c r="C13" s="9">
        <v>514.1637931034483</v>
      </c>
      <c r="D13" s="9">
        <v>22.008620689655174</v>
      </c>
      <c r="E13" s="9">
        <v>43.060344827586206</v>
      </c>
      <c r="F13" s="9">
        <v>56.077586206896555</v>
      </c>
      <c r="G13" s="9">
        <v>68.18103448275862</v>
      </c>
      <c r="H13" s="9">
        <v>141.38793103448276</v>
      </c>
      <c r="I13" s="9">
        <v>122.32758620689656</v>
      </c>
      <c r="J13" s="9">
        <v>61.12068965517241</v>
      </c>
      <c r="K13" s="9">
        <v>65.06896551724138</v>
      </c>
      <c r="L13" s="9">
        <v>307.7586206896552</v>
      </c>
      <c r="M13" s="9">
        <v>141.33620689655172</v>
      </c>
      <c r="N13" s="9">
        <v>258.62068965517244</v>
      </c>
      <c r="O13" s="9">
        <v>255.54310344827587</v>
      </c>
      <c r="P13" s="9">
        <v>514.1293103448276</v>
      </c>
      <c r="Q13" s="9">
        <v>0.034482758620689655</v>
      </c>
      <c r="R13" s="9">
        <v>249.5948275862069</v>
      </c>
      <c r="S13" s="9">
        <v>87.20689655172414</v>
      </c>
      <c r="T13" s="9">
        <v>103.2844827586207</v>
      </c>
      <c r="U13" s="9">
        <v>28.07758620689655</v>
      </c>
      <c r="V13" s="9">
        <v>21.017241379310345</v>
      </c>
      <c r="W13" s="9">
        <v>8</v>
      </c>
      <c r="X13" s="9">
        <v>2.0086206896551726</v>
      </c>
      <c r="Y13" s="9">
        <v>166.4310344827586</v>
      </c>
      <c r="Z13" s="9">
        <v>38.03448275862069</v>
      </c>
      <c r="AA13" s="9">
        <v>3.0086206896551726</v>
      </c>
      <c r="AB13" s="9">
        <v>23.025862068965516</v>
      </c>
      <c r="AC13" s="9">
        <v>13.094827586206897</v>
      </c>
      <c r="AD13" s="9">
        <v>370.9396551724138</v>
      </c>
      <c r="AE13" s="9">
        <v>31.060344827586206</v>
      </c>
      <c r="AF13" s="9">
        <v>107.25</v>
      </c>
      <c r="AG13" s="9">
        <v>76.1896551724138</v>
      </c>
      <c r="AH13" s="9">
        <v>35.0948275862069</v>
      </c>
      <c r="AI13" s="9">
        <v>252.61206896551724</v>
      </c>
      <c r="AJ13" s="9">
        <v>156.33620689655172</v>
      </c>
      <c r="AK13" s="9">
        <v>84.18103448275862</v>
      </c>
      <c r="AL13" s="9">
        <v>17.025862068965516</v>
      </c>
      <c r="AM13" s="9">
        <v>4.008620689655173</v>
      </c>
      <c r="AN13" s="9">
        <v>54.08620689655172</v>
      </c>
      <c r="AO13" s="9">
        <v>70.19827586206897</v>
      </c>
      <c r="AP13" s="9">
        <v>389.87931034482756</v>
      </c>
      <c r="AQ13" s="9">
        <v>470.0689655172414</v>
      </c>
      <c r="AR13" s="9">
        <v>27.051724137931036</v>
      </c>
      <c r="AS13" s="9">
        <v>2.0172413793103448</v>
      </c>
      <c r="AT13" s="9">
        <v>4.017241379310345</v>
      </c>
      <c r="AU13" s="9">
        <v>11.008620689655173</v>
      </c>
      <c r="AV13" s="9">
        <v>514.1637931034483</v>
      </c>
      <c r="AW13" s="9">
        <v>369.65517241379314</v>
      </c>
      <c r="AX13" s="9">
        <v>132.44827586206895</v>
      </c>
      <c r="AY13" s="9">
        <v>3</v>
      </c>
      <c r="AZ13" s="9">
        <v>2</v>
      </c>
      <c r="BA13" s="9">
        <v>5.051724137931035</v>
      </c>
      <c r="BB13" s="9">
        <v>1</v>
      </c>
      <c r="BC13" s="9">
        <v>514.1637931034483</v>
      </c>
      <c r="BD13" s="9">
        <v>299.5344827586207</v>
      </c>
      <c r="BE13" s="9">
        <v>74.22413793103448</v>
      </c>
      <c r="BF13" s="9">
        <v>62.060344827586206</v>
      </c>
      <c r="BG13" s="9">
        <v>7.077586206896552</v>
      </c>
      <c r="BH13" s="9">
        <v>37.1551724137931</v>
      </c>
      <c r="BI13" s="9">
        <v>25.051724137931036</v>
      </c>
      <c r="BJ13" s="9">
        <v>7.051724137931035</v>
      </c>
      <c r="BK13" s="9">
        <v>2.0086206896551726</v>
      </c>
      <c r="BL13" s="9">
        <v>514.1637931034483</v>
      </c>
      <c r="BM13" s="9">
        <v>229.43965517241378</v>
      </c>
      <c r="BN13" s="9">
        <v>12.03448275862069</v>
      </c>
      <c r="BO13" s="9">
        <v>36.12068965517241</v>
      </c>
      <c r="BP13" s="9">
        <v>0</v>
      </c>
      <c r="BQ13" s="9">
        <v>169.42241379310343</v>
      </c>
      <c r="BR13" s="9">
        <v>61.13793103448276</v>
      </c>
      <c r="BS13" s="9">
        <v>514.1637931034483</v>
      </c>
      <c r="BT13" s="9">
        <v>356.6120689655172</v>
      </c>
      <c r="BU13" s="9">
        <v>131.47413793103448</v>
      </c>
      <c r="BV13" s="9">
        <v>1.0086206896551724</v>
      </c>
      <c r="BW13" s="9">
        <v>5.008620689655173</v>
      </c>
      <c r="BX13" s="9">
        <v>2</v>
      </c>
      <c r="BY13" s="9">
        <v>10.043103448275861</v>
      </c>
      <c r="BZ13" s="9">
        <v>20.060344827586206</v>
      </c>
      <c r="CA13" s="9">
        <v>1</v>
      </c>
      <c r="CB13" s="9">
        <v>0.017241379310344827</v>
      </c>
      <c r="CC13" s="9">
        <v>2.0172413793103448</v>
      </c>
      <c r="CD13" s="9">
        <v>17.025862068965516</v>
      </c>
      <c r="CE13" s="9">
        <v>501.16379310344826</v>
      </c>
      <c r="CF13" s="9">
        <v>497.15517241379314</v>
      </c>
      <c r="CG13" s="9">
        <v>4.008620689655173</v>
      </c>
      <c r="CH13" s="9">
        <v>0</v>
      </c>
      <c r="CI13" s="9">
        <v>18.03448275862069</v>
      </c>
      <c r="CJ13" s="9">
        <v>478.1120689655172</v>
      </c>
      <c r="CK13" s="9">
        <v>98.24137931034483</v>
      </c>
      <c r="CL13" s="9">
        <v>11.060344827586206</v>
      </c>
      <c r="CM13" s="9">
        <v>387.9741379310345</v>
      </c>
      <c r="CN13" s="9">
        <v>48.12068965517241</v>
      </c>
      <c r="CO13" s="9">
        <v>133.35344827586206</v>
      </c>
      <c r="CP13" s="9">
        <v>49.20689655172414</v>
      </c>
      <c r="CQ13" s="9">
        <v>13.008620689655173</v>
      </c>
      <c r="CR13" s="9">
        <v>4</v>
      </c>
      <c r="CS13" s="9">
        <v>0</v>
      </c>
      <c r="CT13" s="9">
        <v>387.9741379310345</v>
      </c>
      <c r="CU13" s="9">
        <v>140.2844827586207</v>
      </c>
      <c r="CV13" s="9">
        <v>86.22413793103448</v>
      </c>
      <c r="CW13" s="9">
        <v>15.008620689655173</v>
      </c>
      <c r="CX13" s="9">
        <v>17.008620689655174</v>
      </c>
      <c r="CY13" s="9">
        <v>11.03448275862069</v>
      </c>
      <c r="CZ13" s="9">
        <v>11.008620689655173</v>
      </c>
      <c r="DA13" s="9">
        <v>13.008620689655173</v>
      </c>
      <c r="DB13" s="9">
        <v>6.008620689655173</v>
      </c>
      <c r="DC13" s="9">
        <v>2</v>
      </c>
      <c r="DD13" s="9">
        <v>3.0086206896551726</v>
      </c>
      <c r="DE13" s="9">
        <v>234.6810344827586</v>
      </c>
      <c r="DF13" s="9">
        <v>15.060344827586206</v>
      </c>
      <c r="DG13" s="9">
        <v>48.08620689655172</v>
      </c>
      <c r="DH13" s="9">
        <v>31.120689655172413</v>
      </c>
      <c r="DI13" s="9">
        <v>88.23275862068965</v>
      </c>
      <c r="DJ13" s="9">
        <v>52.18103448275862</v>
      </c>
      <c r="DK13" s="9">
        <v>234.6810344827586</v>
      </c>
      <c r="DL13" s="9">
        <v>19.120689655172413</v>
      </c>
      <c r="DM13" s="9">
        <v>0</v>
      </c>
      <c r="DN13" s="9">
        <v>14.025862068965518</v>
      </c>
      <c r="DO13" s="9">
        <v>2.0086206896551726</v>
      </c>
      <c r="DP13" s="9">
        <v>0</v>
      </c>
      <c r="DQ13" s="9">
        <v>33.077586206896555</v>
      </c>
      <c r="DR13" s="9">
        <v>22.060344827586206</v>
      </c>
      <c r="DS13" s="9">
        <v>17</v>
      </c>
      <c r="DT13" s="9">
        <v>12.077586206896552</v>
      </c>
      <c r="DU13" s="9">
        <v>5.017241379310345</v>
      </c>
      <c r="DV13" s="9">
        <v>0.008620689655172414</v>
      </c>
      <c r="DW13" s="9">
        <v>9.086206896551724</v>
      </c>
      <c r="DX13" s="9">
        <v>5.017241379310345</v>
      </c>
      <c r="DY13" s="9">
        <v>17</v>
      </c>
      <c r="DZ13" s="9">
        <v>14.03448275862069</v>
      </c>
      <c r="EA13" s="9">
        <v>17.04310344827586</v>
      </c>
      <c r="EB13" s="9">
        <v>30.07758620689655</v>
      </c>
      <c r="EC13" s="9">
        <v>18.025862068965516</v>
      </c>
      <c r="ED13" s="9">
        <v>234.6810344827586</v>
      </c>
      <c r="EE13" s="9">
        <v>13.137931034482758</v>
      </c>
      <c r="EF13" s="9">
        <v>26.051724137931036</v>
      </c>
      <c r="EG13" s="9">
        <v>21.06896551724138</v>
      </c>
      <c r="EH13" s="9">
        <v>33.08620689655172</v>
      </c>
      <c r="EI13" s="9">
        <v>58.189655172413794</v>
      </c>
      <c r="EJ13" s="9">
        <v>23.086206896551722</v>
      </c>
      <c r="EK13" s="9">
        <v>10.008620689655173</v>
      </c>
      <c r="EL13" s="9">
        <v>24.025862068965516</v>
      </c>
      <c r="EM13" s="9">
        <v>26.025862068965516</v>
      </c>
      <c r="EN13" s="9">
        <v>449.09482758620686</v>
      </c>
      <c r="EO13" s="9">
        <v>139.17241379310343</v>
      </c>
      <c r="EP13" s="9">
        <v>115.22413793103448</v>
      </c>
      <c r="EQ13" s="9">
        <v>71.15517241379311</v>
      </c>
      <c r="ER13" s="9">
        <v>28.155172413793103</v>
      </c>
      <c r="ES13" s="9">
        <v>95.38793103448276</v>
      </c>
      <c r="ET13" s="9">
        <v>276.9310344827586</v>
      </c>
      <c r="EU13" s="9">
        <v>249.5948275862069</v>
      </c>
      <c r="EV13" s="9">
        <v>27.336206896551722</v>
      </c>
      <c r="EW13" s="9">
        <v>23.29310344827586</v>
      </c>
      <c r="EX13" s="9">
        <v>4.043103448275862</v>
      </c>
      <c r="EY13" s="9">
        <v>249.5948275862069</v>
      </c>
      <c r="EZ13" s="9">
        <v>154.44827586206895</v>
      </c>
      <c r="FA13" s="9">
        <v>81.12068965517241</v>
      </c>
      <c r="FB13" s="9">
        <v>6.008620689655173</v>
      </c>
      <c r="FC13" s="9">
        <v>7.017241379310345</v>
      </c>
      <c r="FD13" s="9">
        <v>1</v>
      </c>
      <c r="FE13" s="9">
        <v>42.12931034482759</v>
      </c>
      <c r="FF13" s="9">
        <v>45.077586206896555</v>
      </c>
      <c r="FG13" s="9">
        <v>35.05172413793103</v>
      </c>
      <c r="FH13" s="9">
        <v>47.16379310344828</v>
      </c>
      <c r="FI13" s="9">
        <v>30.017241379310345</v>
      </c>
      <c r="FJ13" s="9">
        <v>11.025862068965518</v>
      </c>
      <c r="FK13" s="9">
        <v>8.043103448275861</v>
      </c>
      <c r="FL13" s="9">
        <v>3</v>
      </c>
      <c r="FM13" s="9">
        <v>2.0172413793103448</v>
      </c>
      <c r="FN13" s="9">
        <v>7.008620689655173</v>
      </c>
      <c r="FO13" s="9">
        <v>10.017241379310345</v>
      </c>
      <c r="FP13" s="9">
        <v>2.0086206896551726</v>
      </c>
      <c r="FQ13" s="9">
        <v>0</v>
      </c>
      <c r="FR13" s="9">
        <v>1</v>
      </c>
      <c r="FS13" s="9">
        <v>6.0344827586206895</v>
      </c>
      <c r="FT13" s="9">
        <v>249.5948275862069</v>
      </c>
      <c r="FU13" s="9">
        <v>2</v>
      </c>
      <c r="FV13" s="9">
        <v>42.03448275862069</v>
      </c>
      <c r="FW13" s="9">
        <v>16.008620689655174</v>
      </c>
      <c r="FX13" s="9">
        <v>9</v>
      </c>
      <c r="FY13" s="9">
        <v>7.008620689655173</v>
      </c>
      <c r="FZ13" s="9">
        <v>4</v>
      </c>
      <c r="GA13" s="9">
        <v>2.0086206896551726</v>
      </c>
      <c r="GB13" s="9">
        <v>1</v>
      </c>
      <c r="GC13" s="9">
        <v>15.060344827586206</v>
      </c>
      <c r="GD13" s="9">
        <v>27.06896551724138</v>
      </c>
      <c r="GE13" s="9">
        <v>34.05172413793103</v>
      </c>
      <c r="GF13" s="9">
        <v>95.24137931034483</v>
      </c>
      <c r="GG13" s="9">
        <v>68.20689655172414</v>
      </c>
      <c r="GH13" s="9">
        <v>0</v>
      </c>
      <c r="GI13" s="9">
        <v>18.008620689655174</v>
      </c>
      <c r="GJ13" s="9">
        <v>0</v>
      </c>
      <c r="GK13" s="9">
        <v>5</v>
      </c>
      <c r="GL13" s="9">
        <v>4.025862068965518</v>
      </c>
      <c r="GM13" s="9">
        <v>293.75</v>
      </c>
      <c r="GN13" s="9">
        <v>51.29310344827586</v>
      </c>
      <c r="GO13" s="9">
        <v>0</v>
      </c>
      <c r="GP13" s="9">
        <v>4.025862068965518</v>
      </c>
      <c r="GQ13" s="9">
        <v>32.025862068965516</v>
      </c>
      <c r="GR13" s="9">
        <v>2</v>
      </c>
      <c r="GS13" s="9">
        <v>157.3189655172414</v>
      </c>
      <c r="GT13" s="9">
        <v>27.051724137931036</v>
      </c>
      <c r="GU13" s="9">
        <v>0</v>
      </c>
      <c r="GV13" s="9">
        <v>1</v>
      </c>
      <c r="GW13" s="9">
        <v>14.017241379310345</v>
      </c>
      <c r="GX13" s="9">
        <v>5.017241379310345</v>
      </c>
    </row>
    <row r="14" spans="1:206" ht="12.75">
      <c r="A14" s="5" t="s">
        <v>330</v>
      </c>
      <c r="B14" s="9">
        <v>131.04</v>
      </c>
      <c r="C14" s="9">
        <v>197.78571428571428</v>
      </c>
      <c r="D14" s="9">
        <v>10.10204081632653</v>
      </c>
      <c r="E14" s="9">
        <v>27.26530612244898</v>
      </c>
      <c r="F14" s="9">
        <v>20.23469387755102</v>
      </c>
      <c r="G14" s="9">
        <v>39.33673469387755</v>
      </c>
      <c r="H14" s="9">
        <v>50.42857142857143</v>
      </c>
      <c r="I14" s="9">
        <v>32.30612244897959</v>
      </c>
      <c r="J14" s="9">
        <v>18.112244897959183</v>
      </c>
      <c r="K14" s="9">
        <v>37.36734693877551</v>
      </c>
      <c r="L14" s="9">
        <v>118.11224489795919</v>
      </c>
      <c r="M14" s="9">
        <v>42.30612244897959</v>
      </c>
      <c r="N14" s="9">
        <v>88.8265306122449</v>
      </c>
      <c r="O14" s="9">
        <v>108.95918367346938</v>
      </c>
      <c r="P14" s="9">
        <v>197.78571428571428</v>
      </c>
      <c r="Q14" s="9">
        <v>0</v>
      </c>
      <c r="R14" s="9">
        <v>87.71428571428572</v>
      </c>
      <c r="S14" s="9">
        <v>26.183673469387756</v>
      </c>
      <c r="T14" s="9">
        <v>33.234693877551024</v>
      </c>
      <c r="U14" s="9">
        <v>10.112244897959183</v>
      </c>
      <c r="V14" s="9">
        <v>16.122448979591837</v>
      </c>
      <c r="W14" s="9">
        <v>2.061224489795918</v>
      </c>
      <c r="X14" s="9">
        <v>0</v>
      </c>
      <c r="Y14" s="9">
        <v>50.642857142857146</v>
      </c>
      <c r="Z14" s="9">
        <v>6.020408163265306</v>
      </c>
      <c r="AA14" s="9">
        <v>15.020408163265307</v>
      </c>
      <c r="AB14" s="9">
        <v>8.010204081632654</v>
      </c>
      <c r="AC14" s="9">
        <v>6.010204081632653</v>
      </c>
      <c r="AD14" s="9">
        <v>123.09183673469387</v>
      </c>
      <c r="AE14" s="9">
        <v>13.081632653061224</v>
      </c>
      <c r="AF14" s="9">
        <v>38.224489795918366</v>
      </c>
      <c r="AG14" s="9">
        <v>25.367346938775512</v>
      </c>
      <c r="AH14" s="9">
        <v>11.040816326530612</v>
      </c>
      <c r="AI14" s="9">
        <v>107.27551020408163</v>
      </c>
      <c r="AJ14" s="9">
        <v>57.3469387755102</v>
      </c>
      <c r="AK14" s="9">
        <v>23.153061224489797</v>
      </c>
      <c r="AL14" s="9">
        <v>9.010204081632654</v>
      </c>
      <c r="AM14" s="9">
        <v>1</v>
      </c>
      <c r="AN14" s="9">
        <v>14.10204081632653</v>
      </c>
      <c r="AO14" s="9">
        <v>22.122448979591837</v>
      </c>
      <c r="AP14" s="9">
        <v>161.5612244897959</v>
      </c>
      <c r="AQ14" s="9">
        <v>177.55102040816325</v>
      </c>
      <c r="AR14" s="9">
        <v>10.153061224489797</v>
      </c>
      <c r="AS14" s="9">
        <v>0.04081632653061224</v>
      </c>
      <c r="AT14" s="9">
        <v>1.010204081632653</v>
      </c>
      <c r="AU14" s="9">
        <v>9.03061224489796</v>
      </c>
      <c r="AV14" s="9">
        <v>197.78571428571428</v>
      </c>
      <c r="AW14" s="9">
        <v>169.4387755102041</v>
      </c>
      <c r="AX14" s="9">
        <v>25.29591836734694</v>
      </c>
      <c r="AY14" s="9">
        <v>0.030612244897959183</v>
      </c>
      <c r="AZ14" s="9">
        <v>0</v>
      </c>
      <c r="BA14" s="9">
        <v>0.02040816326530612</v>
      </c>
      <c r="BB14" s="9">
        <v>1</v>
      </c>
      <c r="BC14" s="9">
        <v>197.78571428571428</v>
      </c>
      <c r="BD14" s="9">
        <v>126.31632653061224</v>
      </c>
      <c r="BE14" s="9">
        <v>16.20408163265306</v>
      </c>
      <c r="BF14" s="9">
        <v>36.08163265306122</v>
      </c>
      <c r="BG14" s="9">
        <v>2.0306122448979593</v>
      </c>
      <c r="BH14" s="9">
        <v>11.081632653061224</v>
      </c>
      <c r="BI14" s="9">
        <v>4.030612244897959</v>
      </c>
      <c r="BJ14" s="9">
        <v>2.020408163265306</v>
      </c>
      <c r="BK14" s="9">
        <v>0.02040816326530612</v>
      </c>
      <c r="BL14" s="9">
        <v>197.78571428571428</v>
      </c>
      <c r="BM14" s="9">
        <v>97.62244897959184</v>
      </c>
      <c r="BN14" s="9">
        <v>17.29591836734694</v>
      </c>
      <c r="BO14" s="9">
        <v>14.224489795918368</v>
      </c>
      <c r="BP14" s="9">
        <v>1</v>
      </c>
      <c r="BQ14" s="9">
        <v>52.4795918367347</v>
      </c>
      <c r="BR14" s="9">
        <v>14.16326530612245</v>
      </c>
      <c r="BS14" s="9">
        <v>197.78571428571428</v>
      </c>
      <c r="BT14" s="9">
        <v>162.4387755102041</v>
      </c>
      <c r="BU14" s="9">
        <v>24.26530612244898</v>
      </c>
      <c r="BV14" s="9">
        <v>3.010204081632653</v>
      </c>
      <c r="BW14" s="9">
        <v>1.0204081632653061</v>
      </c>
      <c r="BX14" s="9">
        <v>0.01020408163265306</v>
      </c>
      <c r="BY14" s="9">
        <v>2.020408163265306</v>
      </c>
      <c r="BZ14" s="9">
        <v>7.051020408163265</v>
      </c>
      <c r="CA14" s="9">
        <v>0</v>
      </c>
      <c r="CB14" s="9">
        <v>1</v>
      </c>
      <c r="CC14" s="9">
        <v>1</v>
      </c>
      <c r="CD14" s="9">
        <v>5.051020408163265</v>
      </c>
      <c r="CE14" s="9">
        <v>191.76530612244898</v>
      </c>
      <c r="CF14" s="9">
        <v>190.76530612244898</v>
      </c>
      <c r="CG14" s="9">
        <v>1</v>
      </c>
      <c r="CH14" s="9">
        <v>0</v>
      </c>
      <c r="CI14" s="9">
        <v>30.122448979591837</v>
      </c>
      <c r="CJ14" s="9">
        <v>153.57142857142856</v>
      </c>
      <c r="CK14" s="9">
        <v>37.30612244897959</v>
      </c>
      <c r="CL14" s="9">
        <v>19.051020408163268</v>
      </c>
      <c r="CM14" s="9">
        <v>142.30612244897958</v>
      </c>
      <c r="CN14" s="9">
        <v>24.23469387755102</v>
      </c>
      <c r="CO14" s="9">
        <v>49.54081632653061</v>
      </c>
      <c r="CP14" s="9">
        <v>21.23469387755102</v>
      </c>
      <c r="CQ14" s="9">
        <v>4</v>
      </c>
      <c r="CR14" s="9">
        <v>1.010204081632653</v>
      </c>
      <c r="CS14" s="9">
        <v>0.01020408163265306</v>
      </c>
      <c r="CT14" s="9">
        <v>142.30612244897958</v>
      </c>
      <c r="CU14" s="9">
        <v>42.275510204081634</v>
      </c>
      <c r="CV14" s="9">
        <v>24.193877551020407</v>
      </c>
      <c r="CW14" s="9">
        <v>2.020408163265306</v>
      </c>
      <c r="CX14" s="9">
        <v>5.051020408163265</v>
      </c>
      <c r="CY14" s="9">
        <v>7.0102040816326525</v>
      </c>
      <c r="CZ14" s="9">
        <v>4</v>
      </c>
      <c r="DA14" s="9">
        <v>4</v>
      </c>
      <c r="DB14" s="9">
        <v>0</v>
      </c>
      <c r="DC14" s="9">
        <v>2</v>
      </c>
      <c r="DD14" s="9">
        <v>1</v>
      </c>
      <c r="DE14" s="9">
        <v>96.0204081632653</v>
      </c>
      <c r="DF14" s="9">
        <v>10.071428571428571</v>
      </c>
      <c r="DG14" s="9">
        <v>19.224489795918366</v>
      </c>
      <c r="DH14" s="9">
        <v>16.142857142857142</v>
      </c>
      <c r="DI14" s="9">
        <v>31.346938775510203</v>
      </c>
      <c r="DJ14" s="9">
        <v>19.23469387755102</v>
      </c>
      <c r="DK14" s="9">
        <v>96.0204081632653</v>
      </c>
      <c r="DL14" s="9">
        <v>12.204081632653061</v>
      </c>
      <c r="DM14" s="9">
        <v>1</v>
      </c>
      <c r="DN14" s="9">
        <v>0.08163265306122448</v>
      </c>
      <c r="DO14" s="9">
        <v>0.01020408163265306</v>
      </c>
      <c r="DP14" s="9">
        <v>0.030612244897959183</v>
      </c>
      <c r="DQ14" s="9">
        <v>12.10204081632653</v>
      </c>
      <c r="DR14" s="9">
        <v>13.061224489795919</v>
      </c>
      <c r="DS14" s="9">
        <v>11.081632653061224</v>
      </c>
      <c r="DT14" s="9">
        <v>7.091836734693878</v>
      </c>
      <c r="DU14" s="9">
        <v>1.0204081632653061</v>
      </c>
      <c r="DV14" s="9">
        <v>0.02040816326530612</v>
      </c>
      <c r="DW14" s="9">
        <v>4.0102040816326525</v>
      </c>
      <c r="DX14" s="9">
        <v>0.030612244897959183</v>
      </c>
      <c r="DY14" s="9">
        <v>1.030612244897959</v>
      </c>
      <c r="DZ14" s="9">
        <v>4.030612244897959</v>
      </c>
      <c r="EA14" s="9">
        <v>11.10204081632653</v>
      </c>
      <c r="EB14" s="9">
        <v>14.081632653061224</v>
      </c>
      <c r="EC14" s="9">
        <v>4.030612244897959</v>
      </c>
      <c r="ED14" s="9">
        <v>96.0204081632653</v>
      </c>
      <c r="EE14" s="9">
        <v>8.081632653061224</v>
      </c>
      <c r="EF14" s="9">
        <v>15.122448979591837</v>
      </c>
      <c r="EG14" s="9">
        <v>4.13265306122449</v>
      </c>
      <c r="EH14" s="9">
        <v>2.1122448979591835</v>
      </c>
      <c r="EI14" s="9">
        <v>12.193877551020408</v>
      </c>
      <c r="EJ14" s="9">
        <v>13.081632653061224</v>
      </c>
      <c r="EK14" s="9">
        <v>7.040816326530612</v>
      </c>
      <c r="EL14" s="9">
        <v>15.122448979591837</v>
      </c>
      <c r="EM14" s="9">
        <v>19.132653061224488</v>
      </c>
      <c r="EN14" s="9">
        <v>160.4183673469388</v>
      </c>
      <c r="EO14" s="9">
        <v>43.36734693877551</v>
      </c>
      <c r="EP14" s="9">
        <v>43.40816326530612</v>
      </c>
      <c r="EQ14" s="9">
        <v>18.193877551020407</v>
      </c>
      <c r="ER14" s="9">
        <v>14.122448979591837</v>
      </c>
      <c r="ES14" s="9">
        <v>41.326530612244895</v>
      </c>
      <c r="ET14" s="9">
        <v>106.84693877551021</v>
      </c>
      <c r="EU14" s="9">
        <v>87.71428571428572</v>
      </c>
      <c r="EV14" s="9">
        <v>19.132653061224488</v>
      </c>
      <c r="EW14" s="9">
        <v>16.112244897959183</v>
      </c>
      <c r="EX14" s="9">
        <v>3.020408163265306</v>
      </c>
      <c r="EY14" s="9">
        <v>87.71428571428572</v>
      </c>
      <c r="EZ14" s="9">
        <v>47.57142857142857</v>
      </c>
      <c r="FA14" s="9">
        <v>28.112244897959183</v>
      </c>
      <c r="FB14" s="9">
        <v>8.020408163265307</v>
      </c>
      <c r="FC14" s="9">
        <v>2</v>
      </c>
      <c r="FD14" s="9">
        <v>2.010204081632653</v>
      </c>
      <c r="FE14" s="9">
        <v>14.10204081632653</v>
      </c>
      <c r="FF14" s="9">
        <v>12.081632653061224</v>
      </c>
      <c r="FG14" s="9">
        <v>8.051020408163264</v>
      </c>
      <c r="FH14" s="9">
        <v>11.13265306122449</v>
      </c>
      <c r="FI14" s="9">
        <v>12.13265306122449</v>
      </c>
      <c r="FJ14" s="9">
        <v>2.0510204081632653</v>
      </c>
      <c r="FK14" s="9">
        <v>5.020408163265306</v>
      </c>
      <c r="FL14" s="9">
        <v>7.061224489795919</v>
      </c>
      <c r="FM14" s="9">
        <v>1</v>
      </c>
      <c r="FN14" s="9">
        <v>5.020408163265306</v>
      </c>
      <c r="FO14" s="9">
        <v>6.010204081632653</v>
      </c>
      <c r="FP14" s="9">
        <v>0.01020408163265306</v>
      </c>
      <c r="FQ14" s="9">
        <v>0</v>
      </c>
      <c r="FR14" s="9">
        <v>1</v>
      </c>
      <c r="FS14" s="9">
        <v>3.0408163265306123</v>
      </c>
      <c r="FT14" s="9">
        <v>87.71428571428572</v>
      </c>
      <c r="FU14" s="9">
        <v>1</v>
      </c>
      <c r="FV14" s="9">
        <v>24.224489795918366</v>
      </c>
      <c r="FW14" s="9">
        <v>10.091836734693878</v>
      </c>
      <c r="FX14" s="9">
        <v>5.040816326530612</v>
      </c>
      <c r="FY14" s="9">
        <v>5.020408163265306</v>
      </c>
      <c r="FZ14" s="9">
        <v>4.020408163265306</v>
      </c>
      <c r="GA14" s="9">
        <v>0</v>
      </c>
      <c r="GB14" s="9">
        <v>1</v>
      </c>
      <c r="GC14" s="9">
        <v>5.071428571428571</v>
      </c>
      <c r="GD14" s="9">
        <v>9.03061224489796</v>
      </c>
      <c r="GE14" s="9">
        <v>9.081632653061224</v>
      </c>
      <c r="GF14" s="9">
        <v>31.193877551020407</v>
      </c>
      <c r="GG14" s="9">
        <v>21.163265306122447</v>
      </c>
      <c r="GH14" s="9">
        <v>0.01020408163265306</v>
      </c>
      <c r="GI14" s="9">
        <v>4.010204081632653</v>
      </c>
      <c r="GJ14" s="9">
        <v>2.010204081632653</v>
      </c>
      <c r="GK14" s="9">
        <v>2</v>
      </c>
      <c r="GL14" s="9">
        <v>2</v>
      </c>
      <c r="GM14" s="9">
        <v>125.3265306122449</v>
      </c>
      <c r="GN14" s="9">
        <v>26.255102040816325</v>
      </c>
      <c r="GO14" s="9">
        <v>1</v>
      </c>
      <c r="GP14" s="9">
        <v>1.010204081632653</v>
      </c>
      <c r="GQ14" s="9">
        <v>14.224489795918368</v>
      </c>
      <c r="GR14" s="9">
        <v>0.01020408163265306</v>
      </c>
      <c r="GS14" s="9">
        <v>59.6530612244898</v>
      </c>
      <c r="GT14" s="9">
        <v>11.091836734693878</v>
      </c>
      <c r="GU14" s="9">
        <v>0.01020408163265306</v>
      </c>
      <c r="GV14" s="9">
        <v>2</v>
      </c>
      <c r="GW14" s="9">
        <v>9.040816326530612</v>
      </c>
      <c r="GX14" s="9">
        <v>1.030612244897959</v>
      </c>
    </row>
    <row r="15" spans="1:206" ht="12.75">
      <c r="A15" s="5" t="s">
        <v>331</v>
      </c>
      <c r="B15" s="9">
        <v>257.22</v>
      </c>
      <c r="C15" s="9">
        <v>425.18591651579777</v>
      </c>
      <c r="D15" s="9">
        <v>24.567131547454665</v>
      </c>
      <c r="E15" s="9">
        <v>56.5753602953962</v>
      </c>
      <c r="F15" s="9">
        <v>55.47441109985987</v>
      </c>
      <c r="G15" s="9">
        <v>81.48422269272862</v>
      </c>
      <c r="H15" s="9">
        <v>111.62184837419579</v>
      </c>
      <c r="I15" s="9">
        <v>73.31161332555975</v>
      </c>
      <c r="J15" s="9">
        <v>22.151329180602865</v>
      </c>
      <c r="K15" s="9">
        <v>81.14249184285086</v>
      </c>
      <c r="L15" s="9">
        <v>283.4381053934354</v>
      </c>
      <c r="M15" s="9">
        <v>60.60531927951149</v>
      </c>
      <c r="N15" s="9">
        <v>210.3627502122393</v>
      </c>
      <c r="O15" s="9">
        <v>214.82316630355848</v>
      </c>
      <c r="P15" s="9">
        <v>425.18591651579777</v>
      </c>
      <c r="Q15" s="9">
        <v>0</v>
      </c>
      <c r="R15" s="9">
        <v>172.8523479292604</v>
      </c>
      <c r="S15" s="9">
        <v>39.89371157957184</v>
      </c>
      <c r="T15" s="9">
        <v>67.83512074626407</v>
      </c>
      <c r="U15" s="9">
        <v>27.527465811572412</v>
      </c>
      <c r="V15" s="9">
        <v>24.881314758558613</v>
      </c>
      <c r="W15" s="9">
        <v>11.082745200323217</v>
      </c>
      <c r="X15" s="9">
        <v>1.6319898329702252</v>
      </c>
      <c r="Y15" s="9">
        <v>127.03271042376262</v>
      </c>
      <c r="Z15" s="9">
        <v>9.212510356255178</v>
      </c>
      <c r="AA15" s="9">
        <v>1.591549295774648</v>
      </c>
      <c r="AB15" s="9">
        <v>23.782822936164553</v>
      </c>
      <c r="AC15" s="9">
        <v>8.034950443401147</v>
      </c>
      <c r="AD15" s="9">
        <v>297.31206848936756</v>
      </c>
      <c r="AE15" s="9">
        <v>4.347269528573036</v>
      </c>
      <c r="AF15" s="9">
        <v>74.34451808892571</v>
      </c>
      <c r="AG15" s="9">
        <v>69.56324219828777</v>
      </c>
      <c r="AH15" s="9">
        <v>24.59731811347387</v>
      </c>
      <c r="AI15" s="9">
        <v>263.2043429787147</v>
      </c>
      <c r="AJ15" s="9">
        <v>108.29301553693988</v>
      </c>
      <c r="AK15" s="9">
        <v>34.16554154264732</v>
      </c>
      <c r="AL15" s="9">
        <v>13.916761279368293</v>
      </c>
      <c r="AM15" s="9">
        <v>5.606255178127589</v>
      </c>
      <c r="AN15" s="9">
        <v>28.5212034735647</v>
      </c>
      <c r="AO15" s="9">
        <v>45.302164840897234</v>
      </c>
      <c r="AP15" s="9">
        <v>351.3625482013358</v>
      </c>
      <c r="AQ15" s="9">
        <v>389.1391113565927</v>
      </c>
      <c r="AR15" s="9">
        <v>20.766255484979595</v>
      </c>
      <c r="AS15" s="9">
        <v>0.9296030357891722</v>
      </c>
      <c r="AT15" s="9">
        <v>3.606255178127589</v>
      </c>
      <c r="AU15" s="9">
        <v>10.744691460308694</v>
      </c>
      <c r="AV15" s="9">
        <v>425.18591651579777</v>
      </c>
      <c r="AW15" s="9">
        <v>313.5790527478597</v>
      </c>
      <c r="AX15" s="9">
        <v>96.67040258983093</v>
      </c>
      <c r="AY15" s="9">
        <v>3.6895450407601746</v>
      </c>
      <c r="AZ15" s="9">
        <v>0.5915492957746479</v>
      </c>
      <c r="BA15" s="9">
        <v>8.725763805783139</v>
      </c>
      <c r="BB15" s="9">
        <v>0.029411764705882353</v>
      </c>
      <c r="BC15" s="9">
        <v>425.18591651579777</v>
      </c>
      <c r="BD15" s="9">
        <v>239.09219112788568</v>
      </c>
      <c r="BE15" s="9">
        <v>64.13009502183763</v>
      </c>
      <c r="BF15" s="9">
        <v>58.660693280963926</v>
      </c>
      <c r="BG15" s="9">
        <v>17.112752769339348</v>
      </c>
      <c r="BH15" s="9">
        <v>16.89783362484274</v>
      </c>
      <c r="BI15" s="9">
        <v>19.736247915963464</v>
      </c>
      <c r="BJ15" s="9">
        <v>7.332563646220095</v>
      </c>
      <c r="BK15" s="9">
        <v>2.223539128744873</v>
      </c>
      <c r="BL15" s="9">
        <v>425.18591651579777</v>
      </c>
      <c r="BM15" s="9">
        <v>137.51728088209723</v>
      </c>
      <c r="BN15" s="9">
        <v>28.09196098888173</v>
      </c>
      <c r="BO15" s="9">
        <v>48.848998128202766</v>
      </c>
      <c r="BP15" s="9">
        <v>0</v>
      </c>
      <c r="BQ15" s="9">
        <v>171.79719895261184</v>
      </c>
      <c r="BR15" s="9">
        <v>35.80674716417605</v>
      </c>
      <c r="BS15" s="9">
        <v>425.18591651579777</v>
      </c>
      <c r="BT15" s="9">
        <v>297.7810278519337</v>
      </c>
      <c r="BU15" s="9">
        <v>99.24543301932145</v>
      </c>
      <c r="BV15" s="9">
        <v>1.223539128744873</v>
      </c>
      <c r="BW15" s="9">
        <v>2.9296030357891722</v>
      </c>
      <c r="BX15" s="9">
        <v>0</v>
      </c>
      <c r="BY15" s="9">
        <v>11.94984759683738</v>
      </c>
      <c r="BZ15" s="9">
        <v>24.006313480008593</v>
      </c>
      <c r="CA15" s="9">
        <v>4.109024517475222</v>
      </c>
      <c r="CB15" s="9">
        <v>0.5915492957746479</v>
      </c>
      <c r="CC15" s="9">
        <v>2.208833246391932</v>
      </c>
      <c r="CD15" s="9">
        <v>17.096906420366793</v>
      </c>
      <c r="CE15" s="9">
        <v>410.7682500230139</v>
      </c>
      <c r="CF15" s="9">
        <v>403.8533528695777</v>
      </c>
      <c r="CG15" s="9">
        <v>6.323347857661583</v>
      </c>
      <c r="CH15" s="9">
        <v>0.5915492957746479</v>
      </c>
      <c r="CI15" s="9">
        <v>7.262166682009267</v>
      </c>
      <c r="CJ15" s="9">
        <v>398.9739022369511</v>
      </c>
      <c r="CK15" s="9">
        <v>81.65647150879131</v>
      </c>
      <c r="CL15" s="9">
        <v>16.580024445876422</v>
      </c>
      <c r="CM15" s="9">
        <v>321.8920954923441</v>
      </c>
      <c r="CN15" s="9">
        <v>54.432702241042485</v>
      </c>
      <c r="CO15" s="9">
        <v>118.54832151953113</v>
      </c>
      <c r="CP15" s="9">
        <v>49.0757208465024</v>
      </c>
      <c r="CQ15" s="9">
        <v>7.78513199750427</v>
      </c>
      <c r="CR15" s="9">
        <v>6.014705882352941</v>
      </c>
      <c r="CS15" s="9">
        <v>2.591549295774648</v>
      </c>
      <c r="CT15" s="9">
        <v>321.8920954923441</v>
      </c>
      <c r="CU15" s="9">
        <v>83.44396370963618</v>
      </c>
      <c r="CV15" s="9">
        <v>46.51408194994221</v>
      </c>
      <c r="CW15" s="9">
        <v>11.376136630969551</v>
      </c>
      <c r="CX15" s="9">
        <v>15.655911503881677</v>
      </c>
      <c r="CY15" s="9">
        <v>5.4507553673529925</v>
      </c>
      <c r="CZ15" s="9">
        <v>4.447078257489746</v>
      </c>
      <c r="DA15" s="9">
        <v>7.78513199750427</v>
      </c>
      <c r="DB15" s="9">
        <v>1.249273783587509</v>
      </c>
      <c r="DC15" s="9">
        <v>3.591549295774648</v>
      </c>
      <c r="DD15" s="9">
        <v>1.308641975308642</v>
      </c>
      <c r="DE15" s="9">
        <v>228.0714504894289</v>
      </c>
      <c r="DF15" s="9">
        <v>24.479671054650343</v>
      </c>
      <c r="DG15" s="9">
        <v>53.238574877003494</v>
      </c>
      <c r="DH15" s="9">
        <v>34.441094643386826</v>
      </c>
      <c r="DI15" s="9">
        <v>68.84379187251322</v>
      </c>
      <c r="DJ15" s="9">
        <v>47.068318041875074</v>
      </c>
      <c r="DK15" s="9">
        <v>228.0714504894289</v>
      </c>
      <c r="DL15" s="9">
        <v>11.26403080794133</v>
      </c>
      <c r="DM15" s="9">
        <v>6.759397342661634</v>
      </c>
      <c r="DN15" s="9">
        <v>16.36329487454867</v>
      </c>
      <c r="DO15" s="9">
        <v>0</v>
      </c>
      <c r="DP15" s="9">
        <v>1.0147058823529411</v>
      </c>
      <c r="DQ15" s="9">
        <v>33.30946536152281</v>
      </c>
      <c r="DR15" s="9">
        <v>29.442907627318014</v>
      </c>
      <c r="DS15" s="9">
        <v>9.659588613744925</v>
      </c>
      <c r="DT15" s="9">
        <v>7.2933914306463326</v>
      </c>
      <c r="DU15" s="9">
        <v>4.42134360264711</v>
      </c>
      <c r="DV15" s="9">
        <v>1.3527596223674656</v>
      </c>
      <c r="DW15" s="9">
        <v>7.752043122935142</v>
      </c>
      <c r="DX15" s="9">
        <v>9.619148076549347</v>
      </c>
      <c r="DY15" s="9">
        <v>12.619148076549347</v>
      </c>
      <c r="DZ15" s="9">
        <v>12.713466711671627</v>
      </c>
      <c r="EA15" s="9">
        <v>23.77723567256845</v>
      </c>
      <c r="EB15" s="9">
        <v>24.91885298720427</v>
      </c>
      <c r="EC15" s="9">
        <v>15.790670676199536</v>
      </c>
      <c r="ED15" s="9">
        <v>228.0714504894289</v>
      </c>
      <c r="EE15" s="9">
        <v>19.13426565200937</v>
      </c>
      <c r="EF15" s="9">
        <v>36.81223725797048</v>
      </c>
      <c r="EG15" s="9">
        <v>25.797528818517495</v>
      </c>
      <c r="EH15" s="9">
        <v>22.12691398938292</v>
      </c>
      <c r="EI15" s="9">
        <v>47.51594096167418</v>
      </c>
      <c r="EJ15" s="9">
        <v>25.78222968895435</v>
      </c>
      <c r="EK15" s="9">
        <v>14.630176849039042</v>
      </c>
      <c r="EL15" s="9">
        <v>19.638847975288186</v>
      </c>
      <c r="EM15" s="9">
        <v>16.63330929659292</v>
      </c>
      <c r="EN15" s="9">
        <v>344.0434246729469</v>
      </c>
      <c r="EO15" s="9">
        <v>85.20812492967974</v>
      </c>
      <c r="EP15" s="9">
        <v>64.24724600325263</v>
      </c>
      <c r="EQ15" s="9">
        <v>57.51358587253368</v>
      </c>
      <c r="ER15" s="9">
        <v>33.69712684239058</v>
      </c>
      <c r="ES15" s="9">
        <v>103.37734102509026</v>
      </c>
      <c r="ET15" s="9">
        <v>185.151278038602</v>
      </c>
      <c r="EU15" s="9">
        <v>172.8523479292604</v>
      </c>
      <c r="EV15" s="9">
        <v>12.298930109341597</v>
      </c>
      <c r="EW15" s="9">
        <v>9.16417093702374</v>
      </c>
      <c r="EX15" s="9">
        <v>3.1347591723178576</v>
      </c>
      <c r="EY15" s="9">
        <v>172.8523479292604</v>
      </c>
      <c r="EZ15" s="9">
        <v>118.90657123569302</v>
      </c>
      <c r="FA15" s="9">
        <v>33.659092536336395</v>
      </c>
      <c r="FB15" s="9">
        <v>18.497330387554083</v>
      </c>
      <c r="FC15" s="9">
        <v>1.7893537696768849</v>
      </c>
      <c r="FD15" s="9">
        <v>0</v>
      </c>
      <c r="FE15" s="9">
        <v>11.927790051857988</v>
      </c>
      <c r="FF15" s="9">
        <v>27.96592152771385</v>
      </c>
      <c r="FG15" s="9">
        <v>13.702437939181932</v>
      </c>
      <c r="FH15" s="9">
        <v>37.84291734429818</v>
      </c>
      <c r="FI15" s="9">
        <v>31.964059958881833</v>
      </c>
      <c r="FJ15" s="9">
        <v>13.395064285495106</v>
      </c>
      <c r="FK15" s="9">
        <v>8.082745200323217</v>
      </c>
      <c r="FL15" s="9">
        <v>10.038627553264394</v>
      </c>
      <c r="FM15" s="9">
        <v>0.6172839506172839</v>
      </c>
      <c r="FN15" s="9">
        <v>4.532181104053515</v>
      </c>
      <c r="FO15" s="9">
        <v>5.42134360264711</v>
      </c>
      <c r="FP15" s="9">
        <v>2.323347857661583</v>
      </c>
      <c r="FQ15" s="9">
        <v>0</v>
      </c>
      <c r="FR15" s="9">
        <v>1</v>
      </c>
      <c r="FS15" s="9">
        <v>4.038627553264394</v>
      </c>
      <c r="FT15" s="9">
        <v>172.8523479292604</v>
      </c>
      <c r="FU15" s="9">
        <v>1.308641975308642</v>
      </c>
      <c r="FV15" s="9">
        <v>48.85821647386132</v>
      </c>
      <c r="FW15" s="9">
        <v>19.641205621528737</v>
      </c>
      <c r="FX15" s="9">
        <v>8.898378287152106</v>
      </c>
      <c r="FY15" s="9">
        <v>4.532181104053515</v>
      </c>
      <c r="FZ15" s="9">
        <v>1.2088332463919318</v>
      </c>
      <c r="GA15" s="9">
        <v>3.323347857661583</v>
      </c>
      <c r="GB15" s="9">
        <v>0</v>
      </c>
      <c r="GC15" s="9">
        <v>6.436049485000051</v>
      </c>
      <c r="GD15" s="9">
        <v>5.4917405668579375</v>
      </c>
      <c r="GE15" s="9">
        <v>16.659588613744923</v>
      </c>
      <c r="GF15" s="9">
        <v>37.08466046825616</v>
      </c>
      <c r="GG15" s="9">
        <v>30.592919901398222</v>
      </c>
      <c r="GH15" s="9">
        <v>0</v>
      </c>
      <c r="GI15" s="9">
        <v>2.591549295774648</v>
      </c>
      <c r="GJ15" s="9">
        <v>0</v>
      </c>
      <c r="GK15" s="9">
        <v>2.90019127108329</v>
      </c>
      <c r="GL15" s="9">
        <v>1</v>
      </c>
      <c r="GM15" s="9">
        <v>298.92313868687796</v>
      </c>
      <c r="GN15" s="9">
        <v>52.563784303497094</v>
      </c>
      <c r="GO15" s="9">
        <v>0</v>
      </c>
      <c r="GP15" s="9">
        <v>6.535858213916761</v>
      </c>
      <c r="GQ15" s="9">
        <v>28.35907310237606</v>
      </c>
      <c r="GR15" s="9">
        <v>1.7746478873239437</v>
      </c>
      <c r="GS15" s="9">
        <v>144.14804842124641</v>
      </c>
      <c r="GT15" s="9">
        <v>32.742382398968985</v>
      </c>
      <c r="GU15" s="9">
        <v>1.591549295774648</v>
      </c>
      <c r="GV15" s="9">
        <v>6.153142164534045</v>
      </c>
      <c r="GW15" s="9">
        <v>17.872098970000103</v>
      </c>
      <c r="GX15" s="9">
        <v>7.182553929239928</v>
      </c>
    </row>
    <row r="16" spans="1:206" ht="12.75">
      <c r="A16" s="5" t="s">
        <v>332</v>
      </c>
      <c r="B16" s="9">
        <v>158.23</v>
      </c>
      <c r="C16" s="9">
        <v>419.32185314685313</v>
      </c>
      <c r="D16" s="9">
        <v>14.529370629370629</v>
      </c>
      <c r="E16" s="9">
        <v>58.39965034965035</v>
      </c>
      <c r="F16" s="9">
        <v>45.36153846153846</v>
      </c>
      <c r="G16" s="9">
        <v>66.43234265734266</v>
      </c>
      <c r="H16" s="9">
        <v>111.86206293706294</v>
      </c>
      <c r="I16" s="9">
        <v>91.29248251748251</v>
      </c>
      <c r="J16" s="9">
        <v>31.444405594405595</v>
      </c>
      <c r="K16" s="9">
        <v>72.92902097902098</v>
      </c>
      <c r="L16" s="9">
        <v>258.86573426573426</v>
      </c>
      <c r="M16" s="9">
        <v>87.5270979020979</v>
      </c>
      <c r="N16" s="9">
        <v>199.97814685314685</v>
      </c>
      <c r="O16" s="9">
        <v>219.3437062937063</v>
      </c>
      <c r="P16" s="9">
        <v>411.78776223776225</v>
      </c>
      <c r="Q16" s="9">
        <v>7.534090909090909</v>
      </c>
      <c r="R16" s="9">
        <v>198.0382867132867</v>
      </c>
      <c r="S16" s="9">
        <v>70.44702797202797</v>
      </c>
      <c r="T16" s="9">
        <v>78.98041958041958</v>
      </c>
      <c r="U16" s="9">
        <v>25.040034965034966</v>
      </c>
      <c r="V16" s="9">
        <v>12.578846153846154</v>
      </c>
      <c r="W16" s="9">
        <v>9.007342657342658</v>
      </c>
      <c r="X16" s="9">
        <v>1.9846153846153847</v>
      </c>
      <c r="Y16" s="9">
        <v>122.78164335664336</v>
      </c>
      <c r="Z16" s="9">
        <v>18.257342657342658</v>
      </c>
      <c r="AA16" s="9">
        <v>34.071503496503496</v>
      </c>
      <c r="AB16" s="9">
        <v>14.791433566433566</v>
      </c>
      <c r="AC16" s="9">
        <v>6.102272727272727</v>
      </c>
      <c r="AD16" s="9">
        <v>232.35437062937064</v>
      </c>
      <c r="AE16" s="9">
        <v>43.168356643356645</v>
      </c>
      <c r="AF16" s="9">
        <v>94.19562937062938</v>
      </c>
      <c r="AG16" s="9">
        <v>47.61416083916084</v>
      </c>
      <c r="AH16" s="9">
        <v>13.06013986013986</v>
      </c>
      <c r="AI16" s="9">
        <v>218.54423076923078</v>
      </c>
      <c r="AJ16" s="9">
        <v>147.89335664335664</v>
      </c>
      <c r="AK16" s="9">
        <v>40.05874125874126</v>
      </c>
      <c r="AL16" s="9">
        <v>11.302797202797203</v>
      </c>
      <c r="AM16" s="9">
        <v>1.5227272727272727</v>
      </c>
      <c r="AN16" s="9">
        <v>29.236538461538462</v>
      </c>
      <c r="AO16" s="9">
        <v>45.27797202797203</v>
      </c>
      <c r="AP16" s="9">
        <v>344.80734265734264</v>
      </c>
      <c r="AQ16" s="9">
        <v>377.0284965034965</v>
      </c>
      <c r="AR16" s="9">
        <v>26.30611888111888</v>
      </c>
      <c r="AS16" s="9">
        <v>2.2613636363636367</v>
      </c>
      <c r="AT16" s="9">
        <v>1.2573426573426574</v>
      </c>
      <c r="AU16" s="9">
        <v>12.468531468531468</v>
      </c>
      <c r="AV16" s="9">
        <v>419.32185314685313</v>
      </c>
      <c r="AW16" s="9">
        <v>308.7458041958042</v>
      </c>
      <c r="AX16" s="9">
        <v>89.23513986013987</v>
      </c>
      <c r="AY16" s="9">
        <v>2.2727272727272725</v>
      </c>
      <c r="AZ16" s="9">
        <v>3</v>
      </c>
      <c r="BA16" s="9">
        <v>12.068181818181818</v>
      </c>
      <c r="BB16" s="9">
        <v>2</v>
      </c>
      <c r="BC16" s="9">
        <v>419.32185314685313</v>
      </c>
      <c r="BD16" s="9">
        <v>235.74667832167833</v>
      </c>
      <c r="BE16" s="9">
        <v>53.52325174825175</v>
      </c>
      <c r="BF16" s="9">
        <v>65.47307692307692</v>
      </c>
      <c r="BG16" s="9">
        <v>7.0755244755244755</v>
      </c>
      <c r="BH16" s="9">
        <v>28.071503496503496</v>
      </c>
      <c r="BI16" s="9">
        <v>14.375</v>
      </c>
      <c r="BJ16" s="9">
        <v>14.056818181818182</v>
      </c>
      <c r="BK16" s="9">
        <v>1</v>
      </c>
      <c r="BL16" s="9">
        <v>419.32185314685313</v>
      </c>
      <c r="BM16" s="9">
        <v>113.38146853146853</v>
      </c>
      <c r="BN16" s="9">
        <v>142.05699300699303</v>
      </c>
      <c r="BO16" s="9">
        <v>16.253321678321676</v>
      </c>
      <c r="BP16" s="9">
        <v>0</v>
      </c>
      <c r="BQ16" s="9">
        <v>125.99108391608391</v>
      </c>
      <c r="BR16" s="9">
        <v>18.37027972027972</v>
      </c>
      <c r="BS16" s="9">
        <v>419.32185314685313</v>
      </c>
      <c r="BT16" s="9">
        <v>285.0466783216783</v>
      </c>
      <c r="BU16" s="9">
        <v>104.41223776223777</v>
      </c>
      <c r="BV16" s="9">
        <v>1.0227272727272727</v>
      </c>
      <c r="BW16" s="9">
        <v>1.2727272727272727</v>
      </c>
      <c r="BX16" s="9">
        <v>1</v>
      </c>
      <c r="BY16" s="9">
        <v>9.068181818181818</v>
      </c>
      <c r="BZ16" s="9">
        <v>27.567482517482517</v>
      </c>
      <c r="CA16" s="9">
        <v>2</v>
      </c>
      <c r="CB16" s="9">
        <v>2.0113636363636367</v>
      </c>
      <c r="CC16" s="9">
        <v>10.022727272727273</v>
      </c>
      <c r="CD16" s="9">
        <v>13.533391608391609</v>
      </c>
      <c r="CE16" s="9">
        <v>411.3071678321678</v>
      </c>
      <c r="CF16" s="9">
        <v>408.3225524475524</v>
      </c>
      <c r="CG16" s="9">
        <v>2.9846153846153847</v>
      </c>
      <c r="CH16" s="9">
        <v>0</v>
      </c>
      <c r="CI16" s="9">
        <v>39.09615384615385</v>
      </c>
      <c r="CJ16" s="9">
        <v>356.52325174825177</v>
      </c>
      <c r="CK16" s="9">
        <v>72.38216783216784</v>
      </c>
      <c r="CL16" s="9">
        <v>35.27202797202797</v>
      </c>
      <c r="CM16" s="9">
        <v>314.94842657342656</v>
      </c>
      <c r="CN16" s="9">
        <v>36.547377622377624</v>
      </c>
      <c r="CO16" s="9">
        <v>107.0465034965035</v>
      </c>
      <c r="CP16" s="9">
        <v>60.003846153846155</v>
      </c>
      <c r="CQ16" s="9">
        <v>10.514685314685314</v>
      </c>
      <c r="CR16" s="9">
        <v>3.0227272727272725</v>
      </c>
      <c r="CS16" s="9">
        <v>1</v>
      </c>
      <c r="CT16" s="9">
        <v>314.94842657342656</v>
      </c>
      <c r="CU16" s="9">
        <v>96.81328671328671</v>
      </c>
      <c r="CV16" s="9">
        <v>63.904895104895104</v>
      </c>
      <c r="CW16" s="9">
        <v>9.302797202797203</v>
      </c>
      <c r="CX16" s="9">
        <v>9.06416083916084</v>
      </c>
      <c r="CY16" s="9">
        <v>10.28006993006993</v>
      </c>
      <c r="CZ16" s="9">
        <v>4.261363636363637</v>
      </c>
      <c r="DA16" s="9">
        <v>10.514685314685314</v>
      </c>
      <c r="DB16" s="9">
        <v>1.25</v>
      </c>
      <c r="DC16" s="9">
        <v>3.007342657342657</v>
      </c>
      <c r="DD16" s="9">
        <v>0</v>
      </c>
      <c r="DE16" s="9">
        <v>206.62045454545455</v>
      </c>
      <c r="DF16" s="9">
        <v>12.264685314685314</v>
      </c>
      <c r="DG16" s="9">
        <v>43.37692307692308</v>
      </c>
      <c r="DH16" s="9">
        <v>26.74125874125874</v>
      </c>
      <c r="DI16" s="9">
        <v>86.33531468531469</v>
      </c>
      <c r="DJ16" s="9">
        <v>37.90227272727273</v>
      </c>
      <c r="DK16" s="9">
        <v>206.62045454545455</v>
      </c>
      <c r="DL16" s="9">
        <v>30.471853146853146</v>
      </c>
      <c r="DM16" s="9">
        <v>2.2346153846153847</v>
      </c>
      <c r="DN16" s="9">
        <v>7.534090909090909</v>
      </c>
      <c r="DO16" s="9">
        <v>0.995979020979021</v>
      </c>
      <c r="DP16" s="9">
        <v>1</v>
      </c>
      <c r="DQ16" s="9">
        <v>18.199825174825175</v>
      </c>
      <c r="DR16" s="9">
        <v>22.475174825174825</v>
      </c>
      <c r="DS16" s="9">
        <v>22.918356643356645</v>
      </c>
      <c r="DT16" s="9">
        <v>37.42167832167832</v>
      </c>
      <c r="DU16" s="9">
        <v>3.25</v>
      </c>
      <c r="DV16" s="9">
        <v>1.25</v>
      </c>
      <c r="DW16" s="9">
        <v>3.0681818181818183</v>
      </c>
      <c r="DX16" s="9">
        <v>2.0227272727272725</v>
      </c>
      <c r="DY16" s="9">
        <v>3.272727272727273</v>
      </c>
      <c r="DZ16" s="9">
        <v>2.276048951048951</v>
      </c>
      <c r="EA16" s="9">
        <v>18.62832167832168</v>
      </c>
      <c r="EB16" s="9">
        <v>21.75262237762238</v>
      </c>
      <c r="EC16" s="9">
        <v>7.848251748251748</v>
      </c>
      <c r="ED16" s="9">
        <v>206.62045454545455</v>
      </c>
      <c r="EE16" s="9">
        <v>24.46048951048951</v>
      </c>
      <c r="EF16" s="9">
        <v>27.165734265734265</v>
      </c>
      <c r="EG16" s="9">
        <v>16.225874125874128</v>
      </c>
      <c r="EH16" s="9">
        <v>14.225874125874126</v>
      </c>
      <c r="EI16" s="9">
        <v>58.993181818181824</v>
      </c>
      <c r="EJ16" s="9">
        <v>17.541433566433568</v>
      </c>
      <c r="EK16" s="9">
        <v>9.506643356643357</v>
      </c>
      <c r="EL16" s="9">
        <v>17.433741258741257</v>
      </c>
      <c r="EM16" s="9">
        <v>21.067482517482517</v>
      </c>
      <c r="EN16" s="9">
        <v>346.3928321678322</v>
      </c>
      <c r="EO16" s="9">
        <v>80.61940559440559</v>
      </c>
      <c r="EP16" s="9">
        <v>68.52587412587413</v>
      </c>
      <c r="EQ16" s="9">
        <v>55.06608391608391</v>
      </c>
      <c r="ER16" s="9">
        <v>25.101573426573427</v>
      </c>
      <c r="ES16" s="9">
        <v>117.07989510489512</v>
      </c>
      <c r="ET16" s="9">
        <v>251.01608391608391</v>
      </c>
      <c r="EU16" s="9">
        <v>198.0382867132867</v>
      </c>
      <c r="EV16" s="9">
        <v>52.977797202797206</v>
      </c>
      <c r="EW16" s="9">
        <v>41.470454545454544</v>
      </c>
      <c r="EX16" s="9">
        <v>11.507342657342658</v>
      </c>
      <c r="EY16" s="9">
        <v>198.0382867132867</v>
      </c>
      <c r="EZ16" s="9">
        <v>110.83111888111888</v>
      </c>
      <c r="FA16" s="9">
        <v>62.9270979020979</v>
      </c>
      <c r="FB16" s="9">
        <v>17.022727272727273</v>
      </c>
      <c r="FC16" s="9">
        <v>5.007342657342657</v>
      </c>
      <c r="FD16" s="9">
        <v>2.25</v>
      </c>
      <c r="FE16" s="9">
        <v>30.410314685314688</v>
      </c>
      <c r="FF16" s="9">
        <v>40.03671328671329</v>
      </c>
      <c r="FG16" s="9">
        <v>18.191783216783218</v>
      </c>
      <c r="FH16" s="9">
        <v>32.75524475524476</v>
      </c>
      <c r="FI16" s="9">
        <v>23.77937062937063</v>
      </c>
      <c r="FJ16" s="9">
        <v>7.491258741258742</v>
      </c>
      <c r="FK16" s="9">
        <v>9.53006993006993</v>
      </c>
      <c r="FL16" s="9">
        <v>5.552797202797203</v>
      </c>
      <c r="FM16" s="9">
        <v>0.5</v>
      </c>
      <c r="FN16" s="9">
        <v>13.53006993006993</v>
      </c>
      <c r="FO16" s="9">
        <v>3.7459790209790214</v>
      </c>
      <c r="FP16" s="9">
        <v>3</v>
      </c>
      <c r="FQ16" s="9">
        <v>0</v>
      </c>
      <c r="FR16" s="9">
        <v>1.0113636363636365</v>
      </c>
      <c r="FS16" s="9">
        <v>8.50332167832168</v>
      </c>
      <c r="FT16" s="9">
        <v>198.0382867132867</v>
      </c>
      <c r="FU16" s="9">
        <v>6.034090909090909</v>
      </c>
      <c r="FV16" s="9">
        <v>45.86223776223776</v>
      </c>
      <c r="FW16" s="9">
        <v>12.772027972027972</v>
      </c>
      <c r="FX16" s="9">
        <v>12.026048951048951</v>
      </c>
      <c r="FY16" s="9">
        <v>13.53006993006993</v>
      </c>
      <c r="FZ16" s="9">
        <v>4.0227272727272725</v>
      </c>
      <c r="GA16" s="9">
        <v>5.484615384615385</v>
      </c>
      <c r="GB16" s="9">
        <v>4.022727272727273</v>
      </c>
      <c r="GC16" s="9">
        <v>16.953146853146855</v>
      </c>
      <c r="GD16" s="9">
        <v>13.457167832167833</v>
      </c>
      <c r="GE16" s="9">
        <v>17.73723776223776</v>
      </c>
      <c r="GF16" s="9">
        <v>59.83199300699301</v>
      </c>
      <c r="GG16" s="9">
        <v>42.33601398601399</v>
      </c>
      <c r="GH16" s="9">
        <v>0</v>
      </c>
      <c r="GI16" s="9">
        <v>6.234615384615385</v>
      </c>
      <c r="GJ16" s="9">
        <v>6.011363636363637</v>
      </c>
      <c r="GK16" s="9">
        <v>3.25</v>
      </c>
      <c r="GL16" s="9">
        <v>2</v>
      </c>
      <c r="GM16" s="9">
        <v>276.3229020979021</v>
      </c>
      <c r="GN16" s="9">
        <v>74.35209790209791</v>
      </c>
      <c r="GO16" s="9">
        <v>0</v>
      </c>
      <c r="GP16" s="9">
        <v>9.457167832167833</v>
      </c>
      <c r="GQ16" s="9">
        <v>41.574125874125876</v>
      </c>
      <c r="GR16" s="9">
        <v>0.022727272727272728</v>
      </c>
      <c r="GS16" s="9">
        <v>96.84667832167833</v>
      </c>
      <c r="GT16" s="9">
        <v>23.098251748251748</v>
      </c>
      <c r="GU16" s="9">
        <v>0</v>
      </c>
      <c r="GV16" s="9">
        <v>3.4652097902097903</v>
      </c>
      <c r="GW16" s="9">
        <v>25.983916083916085</v>
      </c>
      <c r="GX16" s="9">
        <v>1.5227272727272727</v>
      </c>
    </row>
    <row r="17" spans="1:206" ht="12.75">
      <c r="A17" s="5" t="s">
        <v>333</v>
      </c>
      <c r="B17" s="9">
        <v>75.83</v>
      </c>
      <c r="C17" s="9">
        <v>1245.9117488174682</v>
      </c>
      <c r="D17" s="9">
        <v>71.9865011471855</v>
      </c>
      <c r="E17" s="9">
        <v>174.153967204073</v>
      </c>
      <c r="F17" s="9">
        <v>158.65521790925266</v>
      </c>
      <c r="G17" s="9">
        <v>255.42687647772752</v>
      </c>
      <c r="H17" s="9">
        <v>288.31853801740584</v>
      </c>
      <c r="I17" s="9">
        <v>214.16402922488336</v>
      </c>
      <c r="J17" s="9">
        <v>83.20661883694008</v>
      </c>
      <c r="K17" s="9">
        <v>246.14046835125853</v>
      </c>
      <c r="L17" s="9">
        <v>808.8482915580025</v>
      </c>
      <c r="M17" s="9">
        <v>190.92298890820697</v>
      </c>
      <c r="N17" s="9">
        <v>638.2953859554816</v>
      </c>
      <c r="O17" s="9">
        <v>607.6163628619864</v>
      </c>
      <c r="P17" s="9">
        <v>1245.9117488174682</v>
      </c>
      <c r="Q17" s="9">
        <v>0</v>
      </c>
      <c r="R17" s="9">
        <v>522.190772575897</v>
      </c>
      <c r="S17" s="9">
        <v>126.90993662832449</v>
      </c>
      <c r="T17" s="9">
        <v>212.28357291942265</v>
      </c>
      <c r="U17" s="9">
        <v>78.449338006067</v>
      </c>
      <c r="V17" s="9">
        <v>69.96128276897966</v>
      </c>
      <c r="W17" s="9">
        <v>29.33715579185197</v>
      </c>
      <c r="X17" s="9">
        <v>5.249486461251166</v>
      </c>
      <c r="Y17" s="9">
        <v>349.68930036032407</v>
      </c>
      <c r="Z17" s="9">
        <v>44.611832074159</v>
      </c>
      <c r="AA17" s="9">
        <v>28.958333333333336</v>
      </c>
      <c r="AB17" s="9">
        <v>87.94294507158186</v>
      </c>
      <c r="AC17" s="9">
        <v>7.347557138797548</v>
      </c>
      <c r="AD17" s="9">
        <v>839.1465307087353</v>
      </c>
      <c r="AE17" s="9">
        <v>55.71068240389609</v>
      </c>
      <c r="AF17" s="9">
        <v>205.5608650681662</v>
      </c>
      <c r="AG17" s="9">
        <v>183.93476631782147</v>
      </c>
      <c r="AH17" s="9">
        <v>76.98445878601315</v>
      </c>
      <c r="AI17" s="9">
        <v>752.1294910667916</v>
      </c>
      <c r="AJ17" s="9">
        <v>359.03915743458805</v>
      </c>
      <c r="AK17" s="9">
        <v>104.50319626601267</v>
      </c>
      <c r="AL17" s="9">
        <v>20.962929179667867</v>
      </c>
      <c r="AM17" s="9">
        <v>9.276974870407933</v>
      </c>
      <c r="AN17" s="9">
        <v>72.29663202362406</v>
      </c>
      <c r="AO17" s="9">
        <v>103.76163401142566</v>
      </c>
      <c r="AP17" s="9">
        <v>1069.8534827824183</v>
      </c>
      <c r="AQ17" s="9">
        <v>1128.0461608831438</v>
      </c>
      <c r="AR17" s="9">
        <v>73.09272919562628</v>
      </c>
      <c r="AS17" s="9">
        <v>3.825906094571762</v>
      </c>
      <c r="AT17" s="9">
        <v>5.2402851795390815</v>
      </c>
      <c r="AU17" s="9">
        <v>35.706667464587035</v>
      </c>
      <c r="AV17" s="9">
        <v>1245.9117488174682</v>
      </c>
      <c r="AW17" s="9">
        <v>963.3072471467348</v>
      </c>
      <c r="AX17" s="9">
        <v>226.94911542828027</v>
      </c>
      <c r="AY17" s="9">
        <v>11.783394017277075</v>
      </c>
      <c r="AZ17" s="9">
        <v>2.481670929241262</v>
      </c>
      <c r="BA17" s="9">
        <v>26.84023807424019</v>
      </c>
      <c r="BB17" s="9">
        <v>3.497410485933504</v>
      </c>
      <c r="BC17" s="9">
        <v>1245.9117488174682</v>
      </c>
      <c r="BD17" s="9">
        <v>736.9287042578152</v>
      </c>
      <c r="BE17" s="9">
        <v>169.1837302987162</v>
      </c>
      <c r="BF17" s="9">
        <v>196.7271214357807</v>
      </c>
      <c r="BG17" s="9">
        <v>27.46275040001008</v>
      </c>
      <c r="BH17" s="9">
        <v>43.75267126590766</v>
      </c>
      <c r="BI17" s="9">
        <v>39.16179300055854</v>
      </c>
      <c r="BJ17" s="9">
        <v>28.10957747666783</v>
      </c>
      <c r="BK17" s="9">
        <v>4.585400682011935</v>
      </c>
      <c r="BL17" s="9">
        <v>1245.9117488174682</v>
      </c>
      <c r="BM17" s="9">
        <v>443.77730287517306</v>
      </c>
      <c r="BN17" s="9">
        <v>73.10464130679759</v>
      </c>
      <c r="BO17" s="9">
        <v>70.21700650025127</v>
      </c>
      <c r="BP17" s="9">
        <v>2.20703933747412</v>
      </c>
      <c r="BQ17" s="9">
        <v>505.38284838673104</v>
      </c>
      <c r="BR17" s="9">
        <v>145.13026335221744</v>
      </c>
      <c r="BS17" s="9">
        <v>1245.9117488174682</v>
      </c>
      <c r="BT17" s="9">
        <v>924.6065414071676</v>
      </c>
      <c r="BU17" s="9">
        <v>232.330724238721</v>
      </c>
      <c r="BV17" s="9">
        <v>4.453260869565217</v>
      </c>
      <c r="BW17" s="9">
        <v>13.445728291316527</v>
      </c>
      <c r="BX17" s="9">
        <v>5.31315592203898</v>
      </c>
      <c r="BY17" s="9">
        <v>33.07277623443181</v>
      </c>
      <c r="BZ17" s="9">
        <v>71.07549401069774</v>
      </c>
      <c r="CA17" s="9">
        <v>2.697463768115942</v>
      </c>
      <c r="CB17" s="9">
        <v>10.896285050751935</v>
      </c>
      <c r="CC17" s="9">
        <v>11.563375350140056</v>
      </c>
      <c r="CD17" s="9">
        <v>45.9183698416898</v>
      </c>
      <c r="CE17" s="9">
        <v>1207.6832504091092</v>
      </c>
      <c r="CF17" s="9">
        <v>1197.587133026624</v>
      </c>
      <c r="CG17" s="9">
        <v>8.234048416967987</v>
      </c>
      <c r="CH17" s="9">
        <v>1.8620689655172413</v>
      </c>
      <c r="CI17" s="9">
        <v>22.999298495010198</v>
      </c>
      <c r="CJ17" s="9">
        <v>1174.585612795843</v>
      </c>
      <c r="CK17" s="9">
        <v>313.6391850643306</v>
      </c>
      <c r="CL17" s="9">
        <v>45.283335240642984</v>
      </c>
      <c r="CM17" s="9">
        <v>916.5646616292694</v>
      </c>
      <c r="CN17" s="9">
        <v>134.63152396140865</v>
      </c>
      <c r="CO17" s="9">
        <v>339.2278748755874</v>
      </c>
      <c r="CP17" s="9">
        <v>144.8462131504276</v>
      </c>
      <c r="CQ17" s="9">
        <v>23.959821769787375</v>
      </c>
      <c r="CR17" s="9">
        <v>16.268043884220354</v>
      </c>
      <c r="CS17" s="9">
        <v>3.9055995811618</v>
      </c>
      <c r="CT17" s="9">
        <v>916.5646616292694</v>
      </c>
      <c r="CU17" s="9">
        <v>253.7255844066762</v>
      </c>
      <c r="CV17" s="9">
        <v>133.1458760990653</v>
      </c>
      <c r="CW17" s="9">
        <v>36.61856520969207</v>
      </c>
      <c r="CX17" s="9">
        <v>43.587074809933966</v>
      </c>
      <c r="CY17" s="9">
        <v>29.814423110573564</v>
      </c>
      <c r="CZ17" s="9">
        <v>10.559645177411294</v>
      </c>
      <c r="DA17" s="9">
        <v>23.959821769787375</v>
      </c>
      <c r="DB17" s="9">
        <v>3.5515771526001707</v>
      </c>
      <c r="DC17" s="9">
        <v>7.061120035220484</v>
      </c>
      <c r="DD17" s="9">
        <v>0</v>
      </c>
      <c r="DE17" s="9">
        <v>634.973655871644</v>
      </c>
      <c r="DF17" s="9">
        <v>54.290292966261966</v>
      </c>
      <c r="DG17" s="9">
        <v>132.36800509059196</v>
      </c>
      <c r="DH17" s="9">
        <v>113.06349160853746</v>
      </c>
      <c r="DI17" s="9">
        <v>199.27330917874394</v>
      </c>
      <c r="DJ17" s="9">
        <v>135.97855702750866</v>
      </c>
      <c r="DK17" s="9">
        <v>634.973655871644</v>
      </c>
      <c r="DL17" s="9">
        <v>66.08122857338837</v>
      </c>
      <c r="DM17" s="9">
        <v>8.31315592203898</v>
      </c>
      <c r="DN17" s="9">
        <v>32.71490130284998</v>
      </c>
      <c r="DO17" s="9">
        <v>4.837068965517242</v>
      </c>
      <c r="DP17" s="9">
        <v>3.6011994002998495</v>
      </c>
      <c r="DQ17" s="9">
        <v>52.70724642930636</v>
      </c>
      <c r="DR17" s="9">
        <v>84.70137727004844</v>
      </c>
      <c r="DS17" s="9">
        <v>27.781974051489662</v>
      </c>
      <c r="DT17" s="9">
        <v>44.7821249739276</v>
      </c>
      <c r="DU17" s="9">
        <v>17.307005128388187</v>
      </c>
      <c r="DV17" s="9">
        <v>2.979656862745098</v>
      </c>
      <c r="DW17" s="9">
        <v>12.954905810400122</v>
      </c>
      <c r="DX17" s="9">
        <v>39.32558636648062</v>
      </c>
      <c r="DY17" s="9">
        <v>34.01343024216183</v>
      </c>
      <c r="DZ17" s="9">
        <v>33.54219822861678</v>
      </c>
      <c r="EA17" s="9">
        <v>49.912633424184264</v>
      </c>
      <c r="EB17" s="9">
        <v>88.55129595566362</v>
      </c>
      <c r="EC17" s="9">
        <v>30.866666964136982</v>
      </c>
      <c r="ED17" s="9">
        <v>634.973655871644</v>
      </c>
      <c r="EE17" s="9">
        <v>70.39568487814915</v>
      </c>
      <c r="EF17" s="9">
        <v>100.83656407090572</v>
      </c>
      <c r="EG17" s="9">
        <v>79.9745633485778</v>
      </c>
      <c r="EH17" s="9">
        <v>56.96061001362064</v>
      </c>
      <c r="EI17" s="9">
        <v>131.97306845526816</v>
      </c>
      <c r="EJ17" s="9">
        <v>61.506671786655694</v>
      </c>
      <c r="EK17" s="9">
        <v>31.879614027020104</v>
      </c>
      <c r="EL17" s="9">
        <v>46.39746005848616</v>
      </c>
      <c r="EM17" s="9">
        <v>55.049419232960545</v>
      </c>
      <c r="EN17" s="9">
        <v>999.7712804662094</v>
      </c>
      <c r="EO17" s="9">
        <v>212.35458296761985</v>
      </c>
      <c r="EP17" s="9">
        <v>240.459553276583</v>
      </c>
      <c r="EQ17" s="9">
        <v>148.12250553644748</v>
      </c>
      <c r="ER17" s="9">
        <v>101.4614588539064</v>
      </c>
      <c r="ES17" s="9">
        <v>297.3731798316528</v>
      </c>
      <c r="ET17" s="9">
        <v>536.6629769149039</v>
      </c>
      <c r="EU17" s="9">
        <v>522.190772575897</v>
      </c>
      <c r="EV17" s="9">
        <v>14.472204339006966</v>
      </c>
      <c r="EW17" s="9">
        <v>4.822576211894053</v>
      </c>
      <c r="EX17" s="9">
        <v>9.649628127112914</v>
      </c>
      <c r="EY17" s="9">
        <v>522.190772575897</v>
      </c>
      <c r="EZ17" s="9">
        <v>291.45230502745824</v>
      </c>
      <c r="FA17" s="9">
        <v>171.66187711466395</v>
      </c>
      <c r="FB17" s="9">
        <v>42.77593451173573</v>
      </c>
      <c r="FC17" s="9">
        <v>16.054279110444778</v>
      </c>
      <c r="FD17" s="9">
        <v>0.2463768115942029</v>
      </c>
      <c r="FE17" s="9">
        <v>52.53293964012392</v>
      </c>
      <c r="FF17" s="9">
        <v>74.37699698820059</v>
      </c>
      <c r="FG17" s="9">
        <v>42.540886594517865</v>
      </c>
      <c r="FH17" s="9">
        <v>111.22960359806092</v>
      </c>
      <c r="FI17" s="9">
        <v>98.47731230673179</v>
      </c>
      <c r="FJ17" s="9">
        <v>26.806935905296655</v>
      </c>
      <c r="FK17" s="9">
        <v>22.786536651142217</v>
      </c>
      <c r="FL17" s="9">
        <v>18.0031629318394</v>
      </c>
      <c r="FM17" s="9">
        <v>2.2781403940886698</v>
      </c>
      <c r="FN17" s="9">
        <v>35.57075138901138</v>
      </c>
      <c r="FO17" s="9">
        <v>19.497522929711614</v>
      </c>
      <c r="FP17" s="9">
        <v>7.865821256038648</v>
      </c>
      <c r="FQ17" s="9">
        <v>0</v>
      </c>
      <c r="FR17" s="9">
        <v>0.9875</v>
      </c>
      <c r="FS17" s="9">
        <v>9.236661991133285</v>
      </c>
      <c r="FT17" s="9">
        <v>522.190772575897</v>
      </c>
      <c r="FU17" s="9">
        <v>15.770894017277076</v>
      </c>
      <c r="FV17" s="9">
        <v>159.91704788362122</v>
      </c>
      <c r="FW17" s="9">
        <v>56.474312336128854</v>
      </c>
      <c r="FX17" s="9">
        <v>23.91126707304611</v>
      </c>
      <c r="FY17" s="9">
        <v>35.57075138901138</v>
      </c>
      <c r="FZ17" s="9">
        <v>18.492223426102072</v>
      </c>
      <c r="GA17" s="9">
        <v>6.787887568820631</v>
      </c>
      <c r="GB17" s="9">
        <v>10.290640394088669</v>
      </c>
      <c r="GC17" s="9">
        <v>23.49836834033963</v>
      </c>
      <c r="GD17" s="9">
        <v>29.034571299784282</v>
      </c>
      <c r="GE17" s="9">
        <v>54.17204753715579</v>
      </c>
      <c r="GF17" s="9">
        <v>128.88231087537463</v>
      </c>
      <c r="GG17" s="9">
        <v>95.24205339557112</v>
      </c>
      <c r="GH17" s="9">
        <v>0</v>
      </c>
      <c r="GI17" s="9">
        <v>16.058823529411764</v>
      </c>
      <c r="GJ17" s="9">
        <v>4</v>
      </c>
      <c r="GK17" s="9">
        <v>11.535110420979986</v>
      </c>
      <c r="GL17" s="9">
        <v>2.0463235294117648</v>
      </c>
      <c r="GM17" s="9">
        <v>853.0045489860112</v>
      </c>
      <c r="GN17" s="9">
        <v>126.93402717408803</v>
      </c>
      <c r="GO17" s="9">
        <v>0</v>
      </c>
      <c r="GP17" s="9">
        <v>13.617826065958617</v>
      </c>
      <c r="GQ17" s="9">
        <v>112.55087584009115</v>
      </c>
      <c r="GR17" s="9">
        <v>0.29411764705882354</v>
      </c>
      <c r="GS17" s="9">
        <v>407.67643335195146</v>
      </c>
      <c r="GT17" s="9">
        <v>88.78756679083428</v>
      </c>
      <c r="GU17" s="9">
        <v>5.15054347826087</v>
      </c>
      <c r="GV17" s="9">
        <v>13.02149513478555</v>
      </c>
      <c r="GW17" s="9">
        <v>73.46370052018808</v>
      </c>
      <c r="GX17" s="9">
        <v>11.507962982794316</v>
      </c>
    </row>
    <row r="18" spans="1:206" ht="12.75">
      <c r="A18" s="5" t="s">
        <v>334</v>
      </c>
      <c r="B18" s="9">
        <v>78.2</v>
      </c>
      <c r="C18" s="9">
        <v>637.1176470588235</v>
      </c>
      <c r="D18" s="9">
        <v>10</v>
      </c>
      <c r="E18" s="9">
        <v>50.294117647058826</v>
      </c>
      <c r="F18" s="9">
        <v>57.94117647058823</v>
      </c>
      <c r="G18" s="9">
        <v>74.23529411764706</v>
      </c>
      <c r="H18" s="9">
        <v>167.76470588235293</v>
      </c>
      <c r="I18" s="9">
        <v>174.47058823529412</v>
      </c>
      <c r="J18" s="9">
        <v>102.41176470588235</v>
      </c>
      <c r="K18" s="9">
        <v>60.294117647058826</v>
      </c>
      <c r="L18" s="9">
        <v>372.3529411764706</v>
      </c>
      <c r="M18" s="9">
        <v>204.47058823529412</v>
      </c>
      <c r="N18" s="9">
        <v>323.6470588235294</v>
      </c>
      <c r="O18" s="9">
        <v>313.47058823529414</v>
      </c>
      <c r="P18" s="9">
        <v>614.1176470588235</v>
      </c>
      <c r="Q18" s="9">
        <v>23</v>
      </c>
      <c r="R18" s="9">
        <v>302.94117647058823</v>
      </c>
      <c r="S18" s="9">
        <v>101.70588235294117</v>
      </c>
      <c r="T18" s="9">
        <v>134.76470588235293</v>
      </c>
      <c r="U18" s="9">
        <v>34</v>
      </c>
      <c r="V18" s="9">
        <v>25.470588235294116</v>
      </c>
      <c r="W18" s="9">
        <v>4</v>
      </c>
      <c r="X18" s="9">
        <v>3</v>
      </c>
      <c r="Y18" s="9">
        <v>233.70588235294116</v>
      </c>
      <c r="Z18" s="9">
        <v>19</v>
      </c>
      <c r="AA18" s="9">
        <v>15</v>
      </c>
      <c r="AB18" s="9">
        <v>16.470588235294116</v>
      </c>
      <c r="AC18" s="9">
        <v>12.941176470588236</v>
      </c>
      <c r="AD18" s="9">
        <v>421.6470588235294</v>
      </c>
      <c r="AE18" s="9">
        <v>35.470588235294116</v>
      </c>
      <c r="AF18" s="9">
        <v>148.11764705882354</v>
      </c>
      <c r="AG18" s="9">
        <v>89.52941176470588</v>
      </c>
      <c r="AH18" s="9">
        <v>29.823529411764707</v>
      </c>
      <c r="AI18" s="9">
        <v>299.29411764705884</v>
      </c>
      <c r="AJ18" s="9">
        <v>190.41176470588235</v>
      </c>
      <c r="AK18" s="9">
        <v>98.58823529411765</v>
      </c>
      <c r="AL18" s="9">
        <v>39.82352941176471</v>
      </c>
      <c r="AM18" s="9">
        <v>9</v>
      </c>
      <c r="AN18" s="9">
        <v>81.11764705882354</v>
      </c>
      <c r="AO18" s="9">
        <v>102.58823529411765</v>
      </c>
      <c r="AP18" s="9">
        <v>453.4117647058823</v>
      </c>
      <c r="AQ18" s="9">
        <v>550.7058823529412</v>
      </c>
      <c r="AR18" s="9">
        <v>52.11764705882353</v>
      </c>
      <c r="AS18" s="9">
        <v>5.647058823529411</v>
      </c>
      <c r="AT18" s="9">
        <v>7</v>
      </c>
      <c r="AU18" s="9">
        <v>21.647058823529413</v>
      </c>
      <c r="AV18" s="9">
        <v>637.1176470588235</v>
      </c>
      <c r="AW18" s="9">
        <v>420.4117647058823</v>
      </c>
      <c r="AX18" s="9">
        <v>198.05882352941177</v>
      </c>
      <c r="AY18" s="9">
        <v>4</v>
      </c>
      <c r="AZ18" s="9">
        <v>2</v>
      </c>
      <c r="BA18" s="9">
        <v>0</v>
      </c>
      <c r="BB18" s="9">
        <v>10</v>
      </c>
      <c r="BC18" s="9">
        <v>637.1176470588235</v>
      </c>
      <c r="BD18" s="9">
        <v>315.6470588235294</v>
      </c>
      <c r="BE18" s="9">
        <v>103.70588235294117</v>
      </c>
      <c r="BF18" s="9">
        <v>93.41176470588235</v>
      </c>
      <c r="BG18" s="9">
        <v>23.823529411764707</v>
      </c>
      <c r="BH18" s="9">
        <v>65.88235294117646</v>
      </c>
      <c r="BI18" s="9">
        <v>26.823529411764707</v>
      </c>
      <c r="BJ18" s="9">
        <v>7.823529411764706</v>
      </c>
      <c r="BK18" s="9">
        <v>0</v>
      </c>
      <c r="BL18" s="9">
        <v>637.1176470588235</v>
      </c>
      <c r="BM18" s="9">
        <v>187.05882352941177</v>
      </c>
      <c r="BN18" s="9">
        <v>25.11764705882353</v>
      </c>
      <c r="BO18" s="9">
        <v>149.88235294117646</v>
      </c>
      <c r="BP18" s="9">
        <v>0</v>
      </c>
      <c r="BQ18" s="9">
        <v>178.64705882352942</v>
      </c>
      <c r="BR18" s="9">
        <v>87.41176470588235</v>
      </c>
      <c r="BS18" s="9">
        <v>637.1176470588235</v>
      </c>
      <c r="BT18" s="9">
        <v>397.94117647058823</v>
      </c>
      <c r="BU18" s="9">
        <v>211.70588235294116</v>
      </c>
      <c r="BV18" s="9">
        <v>4.647058823529411</v>
      </c>
      <c r="BW18" s="9">
        <v>0</v>
      </c>
      <c r="BX18" s="9">
        <v>3</v>
      </c>
      <c r="BY18" s="9">
        <v>4</v>
      </c>
      <c r="BZ18" s="9">
        <v>22.823529411764707</v>
      </c>
      <c r="CA18" s="9">
        <v>0</v>
      </c>
      <c r="CB18" s="9">
        <v>0</v>
      </c>
      <c r="CC18" s="9">
        <v>11</v>
      </c>
      <c r="CD18" s="9">
        <v>11.823529411764707</v>
      </c>
      <c r="CE18" s="9">
        <v>632.1176470588235</v>
      </c>
      <c r="CF18" s="9">
        <v>625.2941176470588</v>
      </c>
      <c r="CG18" s="9">
        <v>6</v>
      </c>
      <c r="CH18" s="9">
        <v>0.8235294117647058</v>
      </c>
      <c r="CI18" s="9">
        <v>78.88235294117646</v>
      </c>
      <c r="CJ18" s="9">
        <v>520.5882352941177</v>
      </c>
      <c r="CK18" s="9">
        <v>90.88235294117646</v>
      </c>
      <c r="CL18" s="9">
        <v>53.23529411764706</v>
      </c>
      <c r="CM18" s="9">
        <v>474.4117647058823</v>
      </c>
      <c r="CN18" s="9">
        <v>56.11764705882353</v>
      </c>
      <c r="CO18" s="9">
        <v>135.64705882352942</v>
      </c>
      <c r="CP18" s="9">
        <v>73.88235294117646</v>
      </c>
      <c r="CQ18" s="9">
        <v>10.647058823529411</v>
      </c>
      <c r="CR18" s="9">
        <v>3.8235294117647056</v>
      </c>
      <c r="CS18" s="9">
        <v>0</v>
      </c>
      <c r="CT18" s="9">
        <v>474.4117647058823</v>
      </c>
      <c r="CU18" s="9">
        <v>194.29411764705884</v>
      </c>
      <c r="CV18" s="9">
        <v>128.1764705882353</v>
      </c>
      <c r="CW18" s="9">
        <v>16</v>
      </c>
      <c r="CX18" s="9">
        <v>19.823529411764707</v>
      </c>
      <c r="CY18" s="9">
        <v>24</v>
      </c>
      <c r="CZ18" s="9">
        <v>6.294117647058823</v>
      </c>
      <c r="DA18" s="9">
        <v>10.647058823529411</v>
      </c>
      <c r="DB18" s="9">
        <v>5</v>
      </c>
      <c r="DC18" s="9">
        <v>2.8235294117647056</v>
      </c>
      <c r="DD18" s="9">
        <v>0</v>
      </c>
      <c r="DE18" s="9">
        <v>269.47058823529414</v>
      </c>
      <c r="DF18" s="9">
        <v>26.470588235294116</v>
      </c>
      <c r="DG18" s="9">
        <v>53.294117647058826</v>
      </c>
      <c r="DH18" s="9">
        <v>24.470588235294116</v>
      </c>
      <c r="DI18" s="9">
        <v>96</v>
      </c>
      <c r="DJ18" s="9">
        <v>69.23529411764706</v>
      </c>
      <c r="DK18" s="9">
        <v>269.47058823529414</v>
      </c>
      <c r="DL18" s="9">
        <v>21.647058823529413</v>
      </c>
      <c r="DM18" s="9">
        <v>0.8235294117647058</v>
      </c>
      <c r="DN18" s="9">
        <v>10</v>
      </c>
      <c r="DO18" s="9">
        <v>1</v>
      </c>
      <c r="DP18" s="9">
        <v>3</v>
      </c>
      <c r="DQ18" s="9">
        <v>43.94117647058823</v>
      </c>
      <c r="DR18" s="9">
        <v>28.647058823529413</v>
      </c>
      <c r="DS18" s="9">
        <v>20.11764705882353</v>
      </c>
      <c r="DT18" s="9">
        <v>27.941176470588236</v>
      </c>
      <c r="DU18" s="9">
        <v>3</v>
      </c>
      <c r="DV18" s="9">
        <v>0</v>
      </c>
      <c r="DW18" s="9">
        <v>4.470588235294118</v>
      </c>
      <c r="DX18" s="9">
        <v>9.647058823529411</v>
      </c>
      <c r="DY18" s="9">
        <v>4.823529411764706</v>
      </c>
      <c r="DZ18" s="9">
        <v>13.823529411764707</v>
      </c>
      <c r="EA18" s="9">
        <v>26.647058823529413</v>
      </c>
      <c r="EB18" s="9">
        <v>34.294117647058826</v>
      </c>
      <c r="EC18" s="9">
        <v>15.647058823529411</v>
      </c>
      <c r="ED18" s="9">
        <v>269.47058823529414</v>
      </c>
      <c r="EE18" s="9">
        <v>34.23529411764706</v>
      </c>
      <c r="EF18" s="9">
        <v>35.294117647058826</v>
      </c>
      <c r="EG18" s="9">
        <v>24.11764705882353</v>
      </c>
      <c r="EH18" s="9">
        <v>22.470588235294116</v>
      </c>
      <c r="EI18" s="9">
        <v>64.76470588235294</v>
      </c>
      <c r="EJ18" s="9">
        <v>22.823529411764707</v>
      </c>
      <c r="EK18" s="9">
        <v>13.470588235294118</v>
      </c>
      <c r="EL18" s="9">
        <v>15.647058823529411</v>
      </c>
      <c r="EM18" s="9">
        <v>36.64705882352941</v>
      </c>
      <c r="EN18" s="9">
        <v>576.8235294117646</v>
      </c>
      <c r="EO18" s="9">
        <v>130.70588235294116</v>
      </c>
      <c r="EP18" s="9">
        <v>132.52941176470588</v>
      </c>
      <c r="EQ18" s="9">
        <v>82.76470588235294</v>
      </c>
      <c r="ER18" s="9">
        <v>49.411764705882355</v>
      </c>
      <c r="ES18" s="9">
        <v>181.41176470588235</v>
      </c>
      <c r="ET18" s="9">
        <v>380.29411764705884</v>
      </c>
      <c r="EU18" s="9">
        <v>302.94117647058823</v>
      </c>
      <c r="EV18" s="9">
        <v>77.35294117647058</v>
      </c>
      <c r="EW18" s="9">
        <v>63.705882352941174</v>
      </c>
      <c r="EX18" s="9">
        <v>13.647058823529411</v>
      </c>
      <c r="EY18" s="9">
        <v>302.94117647058823</v>
      </c>
      <c r="EZ18" s="9">
        <v>235.47058823529412</v>
      </c>
      <c r="FA18" s="9">
        <v>47.82352941176471</v>
      </c>
      <c r="FB18" s="9">
        <v>7</v>
      </c>
      <c r="FC18" s="9">
        <v>11</v>
      </c>
      <c r="FD18" s="9">
        <v>1.6470588235294117</v>
      </c>
      <c r="FE18" s="9">
        <v>55.11764705882353</v>
      </c>
      <c r="FF18" s="9">
        <v>46.588235294117645</v>
      </c>
      <c r="FG18" s="9">
        <v>36.470588235294116</v>
      </c>
      <c r="FH18" s="9">
        <v>64.52941176470588</v>
      </c>
      <c r="FI18" s="9">
        <v>33.64705882352941</v>
      </c>
      <c r="FJ18" s="9">
        <v>20</v>
      </c>
      <c r="FK18" s="9">
        <v>12.823529411764707</v>
      </c>
      <c r="FL18" s="9">
        <v>3</v>
      </c>
      <c r="FM18" s="9">
        <v>1</v>
      </c>
      <c r="FN18" s="9">
        <v>10.647058823529411</v>
      </c>
      <c r="FO18" s="9">
        <v>10.470588235294118</v>
      </c>
      <c r="FP18" s="9">
        <v>1</v>
      </c>
      <c r="FQ18" s="9">
        <v>0</v>
      </c>
      <c r="FR18" s="9">
        <v>2.8235294117647056</v>
      </c>
      <c r="FS18" s="9">
        <v>4.823529411764706</v>
      </c>
      <c r="FT18" s="9">
        <v>302.94117647058823</v>
      </c>
      <c r="FU18" s="9">
        <v>3</v>
      </c>
      <c r="FV18" s="9">
        <v>48.294117647058826</v>
      </c>
      <c r="FW18" s="9">
        <v>9</v>
      </c>
      <c r="FX18" s="9">
        <v>13</v>
      </c>
      <c r="FY18" s="9">
        <v>9.647058823529411</v>
      </c>
      <c r="FZ18" s="9">
        <v>4</v>
      </c>
      <c r="GA18" s="9">
        <v>4.647058823529411</v>
      </c>
      <c r="GB18" s="9">
        <v>1</v>
      </c>
      <c r="GC18" s="9">
        <v>27.294117647058822</v>
      </c>
      <c r="GD18" s="9">
        <v>27.823529411764707</v>
      </c>
      <c r="GE18" s="9">
        <v>52.588235294117645</v>
      </c>
      <c r="GF18" s="9">
        <v>122.35294117647058</v>
      </c>
      <c r="GG18" s="9">
        <v>105.35294117647058</v>
      </c>
      <c r="GH18" s="9">
        <v>0</v>
      </c>
      <c r="GI18" s="9">
        <v>0</v>
      </c>
      <c r="GJ18" s="9">
        <v>4</v>
      </c>
      <c r="GK18" s="9">
        <v>10</v>
      </c>
      <c r="GL18" s="9">
        <v>3</v>
      </c>
      <c r="GM18" s="9">
        <v>336.94117647058823</v>
      </c>
      <c r="GN18" s="9">
        <v>85.35294117647058</v>
      </c>
      <c r="GO18" s="9">
        <v>0</v>
      </c>
      <c r="GP18" s="9">
        <v>6</v>
      </c>
      <c r="GQ18" s="9">
        <v>26.647058823529413</v>
      </c>
      <c r="GR18" s="9">
        <v>0</v>
      </c>
      <c r="GS18" s="9">
        <v>138.8235294117647</v>
      </c>
      <c r="GT18" s="9">
        <v>31.470588235294116</v>
      </c>
      <c r="GU18" s="9">
        <v>0</v>
      </c>
      <c r="GV18" s="9">
        <v>4</v>
      </c>
      <c r="GW18" s="9">
        <v>34.82352941176471</v>
      </c>
      <c r="GX18" s="9">
        <v>9.823529411764707</v>
      </c>
    </row>
    <row r="19" spans="1:206" ht="12.75">
      <c r="A19" s="5" t="s">
        <v>335</v>
      </c>
      <c r="B19" s="9">
        <v>215.97</v>
      </c>
      <c r="C19" s="9">
        <v>3612.7686409724665</v>
      </c>
      <c r="D19" s="9">
        <v>212.91639817160245</v>
      </c>
      <c r="E19" s="9">
        <v>438.628583422433</v>
      </c>
      <c r="F19" s="9">
        <v>708.9795740436433</v>
      </c>
      <c r="G19" s="9">
        <v>799.5045889334586</v>
      </c>
      <c r="H19" s="9">
        <v>755.546344998816</v>
      </c>
      <c r="I19" s="9">
        <v>517.4652547055405</v>
      </c>
      <c r="J19" s="9">
        <v>179.7278966969725</v>
      </c>
      <c r="K19" s="9">
        <v>651.5449815940354</v>
      </c>
      <c r="L19" s="9">
        <v>2489.4195914091147</v>
      </c>
      <c r="M19" s="9">
        <v>471.80406796931624</v>
      </c>
      <c r="N19" s="9">
        <v>1795.3348845052635</v>
      </c>
      <c r="O19" s="9">
        <v>1817.433756467203</v>
      </c>
      <c r="P19" s="9">
        <v>3396.7256865460654</v>
      </c>
      <c r="Q19" s="9">
        <v>216.04295442640125</v>
      </c>
      <c r="R19" s="9">
        <v>1573.7761038196863</v>
      </c>
      <c r="S19" s="9">
        <v>538.0057406517075</v>
      </c>
      <c r="T19" s="9">
        <v>574.8013949783649</v>
      </c>
      <c r="U19" s="9">
        <v>233.129623915555</v>
      </c>
      <c r="V19" s="9">
        <v>163.06194521983107</v>
      </c>
      <c r="W19" s="9">
        <v>44.25238416441226</v>
      </c>
      <c r="X19" s="9">
        <v>20.525014889815367</v>
      </c>
      <c r="Y19" s="9">
        <v>873.6845870677469</v>
      </c>
      <c r="Z19" s="9">
        <v>183.4839189994044</v>
      </c>
      <c r="AA19" s="9">
        <v>200.84075432163436</v>
      </c>
      <c r="AB19" s="9">
        <v>245.71047740694763</v>
      </c>
      <c r="AC19" s="9">
        <v>39.245836233558414</v>
      </c>
      <c r="AD19" s="9">
        <v>1748.4539886765647</v>
      </c>
      <c r="AE19" s="9">
        <v>347.10780585115924</v>
      </c>
      <c r="AF19" s="9">
        <v>816.1591201016096</v>
      </c>
      <c r="AG19" s="9">
        <v>326.53701643979133</v>
      </c>
      <c r="AH19" s="9">
        <v>83.97216142712601</v>
      </c>
      <c r="AI19" s="9">
        <v>2079.873838415006</v>
      </c>
      <c r="AJ19" s="9">
        <v>1053.1884081890398</v>
      </c>
      <c r="AK19" s="9">
        <v>347.59955725223705</v>
      </c>
      <c r="AL19" s="9">
        <v>100.16639637764878</v>
      </c>
      <c r="AM19" s="9">
        <v>31.940440738534843</v>
      </c>
      <c r="AN19" s="9">
        <v>212.02517275773732</v>
      </c>
      <c r="AO19" s="9">
        <v>307.1968612986789</v>
      </c>
      <c r="AP19" s="9">
        <v>3093.54660691605</v>
      </c>
      <c r="AQ19" s="9">
        <v>3346.669528620737</v>
      </c>
      <c r="AR19" s="9">
        <v>154.6783943397174</v>
      </c>
      <c r="AS19" s="9">
        <v>17.013698630136986</v>
      </c>
      <c r="AT19" s="9">
        <v>28.022786799371396</v>
      </c>
      <c r="AU19" s="9">
        <v>66.38423258250393</v>
      </c>
      <c r="AV19" s="9">
        <v>3612.7686409724665</v>
      </c>
      <c r="AW19" s="9">
        <v>2555.831540575644</v>
      </c>
      <c r="AX19" s="9">
        <v>644.8567133333812</v>
      </c>
      <c r="AY19" s="9">
        <v>26.32564205601441</v>
      </c>
      <c r="AZ19" s="9">
        <v>165.5367222313913</v>
      </c>
      <c r="BA19" s="9">
        <v>166.64185509159927</v>
      </c>
      <c r="BB19" s="9">
        <v>30.783132530120483</v>
      </c>
      <c r="BC19" s="9">
        <v>3612.7686409724665</v>
      </c>
      <c r="BD19" s="9">
        <v>2047.3813263775771</v>
      </c>
      <c r="BE19" s="9">
        <v>363.49785801933166</v>
      </c>
      <c r="BF19" s="9">
        <v>414.984604289702</v>
      </c>
      <c r="BG19" s="9">
        <v>119.59701701385652</v>
      </c>
      <c r="BH19" s="9">
        <v>203.17972904123943</v>
      </c>
      <c r="BI19" s="9">
        <v>124.16356910668284</v>
      </c>
      <c r="BJ19" s="9">
        <v>327.5080153849466</v>
      </c>
      <c r="BK19" s="9">
        <v>12.456521739130434</v>
      </c>
      <c r="BL19" s="9">
        <v>3612.7686409724665</v>
      </c>
      <c r="BM19" s="9">
        <v>1052.6082220484082</v>
      </c>
      <c r="BN19" s="9">
        <v>419.55013382894293</v>
      </c>
      <c r="BO19" s="9">
        <v>232.91417366906578</v>
      </c>
      <c r="BP19" s="9">
        <v>9.855421686746988</v>
      </c>
      <c r="BQ19" s="9">
        <v>1604.0789806037728</v>
      </c>
      <c r="BR19" s="9">
        <v>251.89258881864563</v>
      </c>
      <c r="BS19" s="9">
        <v>3612.7686409724665</v>
      </c>
      <c r="BT19" s="9">
        <v>2465.8243898763603</v>
      </c>
      <c r="BU19" s="9">
        <v>681.7715400015787</v>
      </c>
      <c r="BV19" s="9">
        <v>23</v>
      </c>
      <c r="BW19" s="9">
        <v>22.927710843373493</v>
      </c>
      <c r="BX19" s="9">
        <v>17.32564205601441</v>
      </c>
      <c r="BY19" s="9">
        <v>290.8968584283531</v>
      </c>
      <c r="BZ19" s="9">
        <v>415.24500025115356</v>
      </c>
      <c r="CA19" s="9">
        <v>115.96026751436956</v>
      </c>
      <c r="CB19" s="9">
        <v>138.40963855421688</v>
      </c>
      <c r="CC19" s="9">
        <v>73.23221653738241</v>
      </c>
      <c r="CD19" s="9">
        <v>87.64287764518467</v>
      </c>
      <c r="CE19" s="9">
        <v>3482.1906147520394</v>
      </c>
      <c r="CF19" s="9">
        <v>3422.529273735801</v>
      </c>
      <c r="CG19" s="9">
        <v>57.204819277108435</v>
      </c>
      <c r="CH19" s="9">
        <v>2.4565217391304346</v>
      </c>
      <c r="CI19" s="9">
        <v>71.08473201920248</v>
      </c>
      <c r="CJ19" s="9">
        <v>3364.368610834045</v>
      </c>
      <c r="CK19" s="9">
        <v>852.3875406330504</v>
      </c>
      <c r="CL19" s="9">
        <v>373.266136613159</v>
      </c>
      <c r="CM19" s="9">
        <v>2781.4957626814585</v>
      </c>
      <c r="CN19" s="9">
        <v>429.4750712199603</v>
      </c>
      <c r="CO19" s="9">
        <v>1340.6780355489857</v>
      </c>
      <c r="CP19" s="9">
        <v>286.1453461254189</v>
      </c>
      <c r="CQ19" s="9">
        <v>93.84075432163436</v>
      </c>
      <c r="CR19" s="9">
        <v>51.71084337349397</v>
      </c>
      <c r="CS19" s="9">
        <v>10</v>
      </c>
      <c r="CT19" s="9">
        <v>2781.4957626814585</v>
      </c>
      <c r="CU19" s="9">
        <v>569.6457120919653</v>
      </c>
      <c r="CV19" s="9">
        <v>323.64890532947754</v>
      </c>
      <c r="CW19" s="9">
        <v>44.70987463851834</v>
      </c>
      <c r="CX19" s="9">
        <v>72.80859232044318</v>
      </c>
      <c r="CY19" s="9">
        <v>91.46464117338921</v>
      </c>
      <c r="CZ19" s="9">
        <v>37.013698630136986</v>
      </c>
      <c r="DA19" s="9">
        <v>93.84075432163436</v>
      </c>
      <c r="DB19" s="9">
        <v>27.456521739130434</v>
      </c>
      <c r="DC19" s="9">
        <v>19.927710843373493</v>
      </c>
      <c r="DD19" s="9">
        <v>4.456521739130435</v>
      </c>
      <c r="DE19" s="9">
        <v>2108.0092962678586</v>
      </c>
      <c r="DF19" s="9">
        <v>102.5204044289128</v>
      </c>
      <c r="DG19" s="9">
        <v>441.88766979771384</v>
      </c>
      <c r="DH19" s="9">
        <v>316.2648270269882</v>
      </c>
      <c r="DI19" s="9">
        <v>937.8515539226591</v>
      </c>
      <c r="DJ19" s="9">
        <v>309.48484109158494</v>
      </c>
      <c r="DK19" s="9">
        <v>2108.0092962678586</v>
      </c>
      <c r="DL19" s="9">
        <v>40.02263251935676</v>
      </c>
      <c r="DM19" s="9">
        <v>22</v>
      </c>
      <c r="DN19" s="9">
        <v>65.33934068615139</v>
      </c>
      <c r="DO19" s="9">
        <v>4.3842325825039286</v>
      </c>
      <c r="DP19" s="9">
        <v>19.369565217391305</v>
      </c>
      <c r="DQ19" s="9">
        <v>122.18999763198117</v>
      </c>
      <c r="DR19" s="9">
        <v>261.58792884462207</v>
      </c>
      <c r="DS19" s="9">
        <v>71.4116298427779</v>
      </c>
      <c r="DT19" s="9">
        <v>606.6748064324003</v>
      </c>
      <c r="DU19" s="9">
        <v>37.63855421686747</v>
      </c>
      <c r="DV19" s="9">
        <v>39.39793121264092</v>
      </c>
      <c r="DW19" s="9">
        <v>52.81403876375065</v>
      </c>
      <c r="DX19" s="9">
        <v>47.78216379514485</v>
      </c>
      <c r="DY19" s="9">
        <v>89.23221653738241</v>
      </c>
      <c r="DZ19" s="9">
        <v>94.39413520669935</v>
      </c>
      <c r="EA19" s="9">
        <v>129.3436641144686</v>
      </c>
      <c r="EB19" s="9">
        <v>199.7992171186234</v>
      </c>
      <c r="EC19" s="9">
        <v>204.6272415450964</v>
      </c>
      <c r="ED19" s="9">
        <v>2108.0092962678586</v>
      </c>
      <c r="EE19" s="9">
        <v>247.26841493430544</v>
      </c>
      <c r="EF19" s="9">
        <v>180.47603995493589</v>
      </c>
      <c r="EG19" s="9">
        <v>241.0030676607562</v>
      </c>
      <c r="EH19" s="9">
        <v>197.72886543194818</v>
      </c>
      <c r="EI19" s="9">
        <v>323.33206441011214</v>
      </c>
      <c r="EJ19" s="9">
        <v>209.7965441276721</v>
      </c>
      <c r="EK19" s="9">
        <v>194.14890174157023</v>
      </c>
      <c r="EL19" s="9">
        <v>140.76466915906627</v>
      </c>
      <c r="EM19" s="9">
        <v>373.4907288474924</v>
      </c>
      <c r="EN19" s="9">
        <v>2961.223659378431</v>
      </c>
      <c r="EO19" s="9">
        <v>622.747335978817</v>
      </c>
      <c r="EP19" s="9">
        <v>761.415092173339</v>
      </c>
      <c r="EQ19" s="9">
        <v>407.30034372152096</v>
      </c>
      <c r="ER19" s="9">
        <v>304.0854137215928</v>
      </c>
      <c r="ES19" s="9">
        <v>865.6754737831612</v>
      </c>
      <c r="ET19" s="9">
        <v>1906.6278156102671</v>
      </c>
      <c r="EU19" s="9">
        <v>1573.7761038196863</v>
      </c>
      <c r="EV19" s="9">
        <v>332.851711790581</v>
      </c>
      <c r="EW19" s="9">
        <v>285.7566358345831</v>
      </c>
      <c r="EX19" s="9">
        <v>47.095075955997906</v>
      </c>
      <c r="EY19" s="9">
        <v>1571.7761038196863</v>
      </c>
      <c r="EZ19" s="9">
        <v>428.7253169916115</v>
      </c>
      <c r="FA19" s="9">
        <v>567.0299374986546</v>
      </c>
      <c r="FB19" s="9">
        <v>276.92771084337346</v>
      </c>
      <c r="FC19" s="9">
        <v>297.15269774751175</v>
      </c>
      <c r="FD19" s="9">
        <v>1.9404407385348423</v>
      </c>
      <c r="FE19" s="9">
        <v>169.61912211083765</v>
      </c>
      <c r="FF19" s="9">
        <v>368.38661854086985</v>
      </c>
      <c r="FG19" s="9">
        <v>93.07661258494372</v>
      </c>
      <c r="FH19" s="9">
        <v>202.6527802693801</v>
      </c>
      <c r="FI19" s="9">
        <v>199.71226059688425</v>
      </c>
      <c r="FJ19" s="9">
        <v>51.96783799880882</v>
      </c>
      <c r="FK19" s="9">
        <v>129.73266143788976</v>
      </c>
      <c r="FL19" s="9">
        <v>85.23965426925092</v>
      </c>
      <c r="FM19" s="9">
        <v>8.456521739130434</v>
      </c>
      <c r="FN19" s="9">
        <v>112.01369863013699</v>
      </c>
      <c r="FO19" s="9">
        <v>44.39793121264092</v>
      </c>
      <c r="FP19" s="9">
        <v>26.339340686151395</v>
      </c>
      <c r="FQ19" s="9">
        <v>0</v>
      </c>
      <c r="FR19" s="9">
        <v>3</v>
      </c>
      <c r="FS19" s="9">
        <v>79.1810637427614</v>
      </c>
      <c r="FT19" s="9">
        <v>1573.7761038196863</v>
      </c>
      <c r="FU19" s="9">
        <v>36.013698630136986</v>
      </c>
      <c r="FV19" s="9">
        <v>423.30495418242356</v>
      </c>
      <c r="FW19" s="9">
        <v>181.446177802335</v>
      </c>
      <c r="FX19" s="9">
        <v>86.27978142468625</v>
      </c>
      <c r="FY19" s="9">
        <v>112.01369863013699</v>
      </c>
      <c r="FZ19" s="9">
        <v>44</v>
      </c>
      <c r="GA19" s="9">
        <v>41</v>
      </c>
      <c r="GB19" s="9">
        <v>27.013698630136986</v>
      </c>
      <c r="GC19" s="9">
        <v>91.95413936867183</v>
      </c>
      <c r="GD19" s="9">
        <v>77.6649827421658</v>
      </c>
      <c r="GE19" s="9">
        <v>102.06291395480673</v>
      </c>
      <c r="GF19" s="9">
        <v>335.37441606808414</v>
      </c>
      <c r="GG19" s="9">
        <v>232.49256585603882</v>
      </c>
      <c r="GH19" s="9">
        <v>4</v>
      </c>
      <c r="GI19" s="9">
        <v>47.013698630136986</v>
      </c>
      <c r="GJ19" s="9">
        <v>31</v>
      </c>
      <c r="GK19" s="9">
        <v>15.384232582503927</v>
      </c>
      <c r="GL19" s="9">
        <v>5.483918999404407</v>
      </c>
      <c r="GM19" s="9">
        <v>2602.4337421155738</v>
      </c>
      <c r="GN19" s="9">
        <v>428.41852580064153</v>
      </c>
      <c r="GO19" s="9">
        <v>0</v>
      </c>
      <c r="GP19" s="9">
        <v>26.310974690901784</v>
      </c>
      <c r="GQ19" s="9">
        <v>235.99591696147306</v>
      </c>
      <c r="GR19" s="9">
        <v>10.10958904109589</v>
      </c>
      <c r="GS19" s="9">
        <v>934.5103080577222</v>
      </c>
      <c r="GT19" s="9">
        <v>219.09120101609534</v>
      </c>
      <c r="GU19" s="9">
        <v>2.927710843373494</v>
      </c>
      <c r="GV19" s="9">
        <v>91.3393406861514</v>
      </c>
      <c r="GW19" s="9">
        <v>627.7887655446085</v>
      </c>
      <c r="GX19" s="9">
        <v>25.94140947351048</v>
      </c>
    </row>
    <row r="20" spans="1:206" ht="12.75">
      <c r="A20" s="5" t="s">
        <v>407</v>
      </c>
      <c r="B20" s="9">
        <v>13.53</v>
      </c>
      <c r="C20" s="9">
        <v>1245.030303030303</v>
      </c>
      <c r="D20" s="9">
        <v>47.78787878787879</v>
      </c>
      <c r="E20" s="9">
        <v>186.66666666666666</v>
      </c>
      <c r="F20" s="9">
        <v>161.93939393939394</v>
      </c>
      <c r="G20" s="9">
        <v>246.4848484848485</v>
      </c>
      <c r="H20" s="9">
        <v>255.03030303030303</v>
      </c>
      <c r="I20" s="9">
        <v>230.93939393939394</v>
      </c>
      <c r="J20" s="9">
        <v>116.18181818181819</v>
      </c>
      <c r="K20" s="9">
        <v>234.45454545454544</v>
      </c>
      <c r="L20" s="9">
        <v>766.2121212121212</v>
      </c>
      <c r="M20" s="9">
        <v>244.36363636363637</v>
      </c>
      <c r="N20" s="9">
        <v>586.6969696969697</v>
      </c>
      <c r="O20" s="9">
        <v>658.3333333333333</v>
      </c>
      <c r="P20" s="9">
        <v>1245.030303030303</v>
      </c>
      <c r="Q20" s="9">
        <v>0</v>
      </c>
      <c r="R20" s="9">
        <v>532</v>
      </c>
      <c r="S20" s="9">
        <v>149.36363636363637</v>
      </c>
      <c r="T20" s="9">
        <v>198.33333333333331</v>
      </c>
      <c r="U20" s="9">
        <v>81.36363636363636</v>
      </c>
      <c r="V20" s="9">
        <v>69.18181818181819</v>
      </c>
      <c r="W20" s="9">
        <v>25.363636363636363</v>
      </c>
      <c r="X20" s="9">
        <v>8.393939393939394</v>
      </c>
      <c r="Y20" s="9">
        <v>368.24242424242425</v>
      </c>
      <c r="Z20" s="9">
        <v>70</v>
      </c>
      <c r="AA20" s="9">
        <v>13.393939393939394</v>
      </c>
      <c r="AB20" s="9">
        <v>63.96969696969697</v>
      </c>
      <c r="AC20" s="9">
        <v>10.393939393939394</v>
      </c>
      <c r="AD20" s="9">
        <v>750.7878787878788</v>
      </c>
      <c r="AE20" s="9">
        <v>79.39393939393939</v>
      </c>
      <c r="AF20" s="9">
        <v>228.54545454545456</v>
      </c>
      <c r="AG20" s="9">
        <v>171.12121212121212</v>
      </c>
      <c r="AH20" s="9">
        <v>52.93939393939394</v>
      </c>
      <c r="AI20" s="9">
        <v>686.2727272727273</v>
      </c>
      <c r="AJ20" s="9">
        <v>395.21212121212125</v>
      </c>
      <c r="AK20" s="9">
        <v>132.36363636363637</v>
      </c>
      <c r="AL20" s="9">
        <v>23.18181818181818</v>
      </c>
      <c r="AM20" s="9">
        <v>8</v>
      </c>
      <c r="AN20" s="9">
        <v>71.15151515151516</v>
      </c>
      <c r="AO20" s="9">
        <v>140.36363636363637</v>
      </c>
      <c r="AP20" s="9">
        <v>1033.5151515151515</v>
      </c>
      <c r="AQ20" s="9">
        <v>1153.6969696969697</v>
      </c>
      <c r="AR20" s="9">
        <v>60.54545454545455</v>
      </c>
      <c r="AS20" s="9">
        <v>9</v>
      </c>
      <c r="AT20" s="9">
        <v>4.3939393939393945</v>
      </c>
      <c r="AU20" s="9">
        <v>17.393939393939394</v>
      </c>
      <c r="AV20" s="9">
        <v>1245.030303030303</v>
      </c>
      <c r="AW20" s="9">
        <v>993.5757575757575</v>
      </c>
      <c r="AX20" s="9">
        <v>211.06060606060606</v>
      </c>
      <c r="AY20" s="9">
        <v>8.393939393939394</v>
      </c>
      <c r="AZ20" s="9">
        <v>5</v>
      </c>
      <c r="BA20" s="9">
        <v>16</v>
      </c>
      <c r="BB20" s="9">
        <v>6</v>
      </c>
      <c r="BC20" s="9">
        <v>1245.030303030303</v>
      </c>
      <c r="BD20" s="9">
        <v>677.6666666666667</v>
      </c>
      <c r="BE20" s="9">
        <v>131.3030303030303</v>
      </c>
      <c r="BF20" s="9">
        <v>272.33333333333337</v>
      </c>
      <c r="BG20" s="9">
        <v>28.78787878787879</v>
      </c>
      <c r="BH20" s="9">
        <v>69.36363636363636</v>
      </c>
      <c r="BI20" s="9">
        <v>39.57575757575758</v>
      </c>
      <c r="BJ20" s="9">
        <v>21</v>
      </c>
      <c r="BK20" s="9">
        <v>5</v>
      </c>
      <c r="BL20" s="9">
        <v>1245.030303030303</v>
      </c>
      <c r="BM20" s="9">
        <v>418.3636363636364</v>
      </c>
      <c r="BN20" s="9">
        <v>46.78787878787879</v>
      </c>
      <c r="BO20" s="9">
        <v>177.54545454545456</v>
      </c>
      <c r="BP20" s="9">
        <v>0</v>
      </c>
      <c r="BQ20" s="9">
        <v>474.1818181818182</v>
      </c>
      <c r="BR20" s="9">
        <v>119.15151515151516</v>
      </c>
      <c r="BS20" s="9">
        <v>1245.030303030303</v>
      </c>
      <c r="BT20" s="9">
        <v>969.3939393939394</v>
      </c>
      <c r="BU20" s="9">
        <v>202.66666666666666</v>
      </c>
      <c r="BV20" s="9">
        <v>8</v>
      </c>
      <c r="BW20" s="9">
        <v>4</v>
      </c>
      <c r="BX20" s="9">
        <v>8.393939393939394</v>
      </c>
      <c r="BY20" s="9">
        <v>20</v>
      </c>
      <c r="BZ20" s="9">
        <v>60.96969696969697</v>
      </c>
      <c r="CA20" s="9">
        <v>1</v>
      </c>
      <c r="CB20" s="9">
        <v>8</v>
      </c>
      <c r="CC20" s="9">
        <v>10</v>
      </c>
      <c r="CD20" s="9">
        <v>41.96969696969697</v>
      </c>
      <c r="CE20" s="9">
        <v>1220.6363636363635</v>
      </c>
      <c r="CF20" s="9">
        <v>1214.6363636363635</v>
      </c>
      <c r="CG20" s="9">
        <v>2</v>
      </c>
      <c r="CH20" s="9">
        <v>4</v>
      </c>
      <c r="CI20" s="9">
        <v>26.18181818181818</v>
      </c>
      <c r="CJ20" s="9">
        <v>1183.2727272727273</v>
      </c>
      <c r="CK20" s="9">
        <v>328.8787878787879</v>
      </c>
      <c r="CL20" s="9">
        <v>50.39393939393939</v>
      </c>
      <c r="CM20" s="9">
        <v>894.3939393939394</v>
      </c>
      <c r="CN20" s="9">
        <v>125.15151515151516</v>
      </c>
      <c r="CO20" s="9">
        <v>362.8181818181818</v>
      </c>
      <c r="CP20" s="9">
        <v>112.12121212121212</v>
      </c>
      <c r="CQ20" s="9">
        <v>37.39393939393939</v>
      </c>
      <c r="CR20" s="9">
        <v>15</v>
      </c>
      <c r="CS20" s="9">
        <v>5</v>
      </c>
      <c r="CT20" s="9">
        <v>894.3939393939394</v>
      </c>
      <c r="CU20" s="9">
        <v>236.9090909090909</v>
      </c>
      <c r="CV20" s="9">
        <v>144.75757575757575</v>
      </c>
      <c r="CW20" s="9">
        <v>42.78787878787879</v>
      </c>
      <c r="CX20" s="9">
        <v>21.18181818181818</v>
      </c>
      <c r="CY20" s="9">
        <v>15.181818181818182</v>
      </c>
      <c r="CZ20" s="9">
        <v>13</v>
      </c>
      <c r="DA20" s="9">
        <v>37.39393939393939</v>
      </c>
      <c r="DB20" s="9">
        <v>10</v>
      </c>
      <c r="DC20" s="9">
        <v>11.393939393939394</v>
      </c>
      <c r="DD20" s="9">
        <v>0</v>
      </c>
      <c r="DE20" s="9">
        <v>615.0909090909091</v>
      </c>
      <c r="DF20" s="9">
        <v>49.57575757575758</v>
      </c>
      <c r="DG20" s="9">
        <v>120.36363636363636</v>
      </c>
      <c r="DH20" s="9">
        <v>100.93939393939394</v>
      </c>
      <c r="DI20" s="9">
        <v>243.3030303030303</v>
      </c>
      <c r="DJ20" s="9">
        <v>100.9090909090909</v>
      </c>
      <c r="DK20" s="9">
        <v>615.0909090909091</v>
      </c>
      <c r="DL20" s="9">
        <v>35.96969696969697</v>
      </c>
      <c r="DM20" s="9">
        <v>6.393939393939394</v>
      </c>
      <c r="DN20" s="9">
        <v>47.78787878787879</v>
      </c>
      <c r="DO20" s="9">
        <v>3.393939393939394</v>
      </c>
      <c r="DP20" s="9">
        <v>2</v>
      </c>
      <c r="DQ20" s="9">
        <v>67.57575757575758</v>
      </c>
      <c r="DR20" s="9">
        <v>86.18181818181819</v>
      </c>
      <c r="DS20" s="9">
        <v>26.96969696969697</v>
      </c>
      <c r="DT20" s="9">
        <v>30.393939393939394</v>
      </c>
      <c r="DU20" s="9">
        <v>6.787878787878788</v>
      </c>
      <c r="DV20" s="9">
        <v>3</v>
      </c>
      <c r="DW20" s="9">
        <v>10.393939393939394</v>
      </c>
      <c r="DX20" s="9">
        <v>37.57575757575758</v>
      </c>
      <c r="DY20" s="9">
        <v>21</v>
      </c>
      <c r="DZ20" s="9">
        <v>34.18181818181818</v>
      </c>
      <c r="EA20" s="9">
        <v>56.57575757575758</v>
      </c>
      <c r="EB20" s="9">
        <v>116.33333333333333</v>
      </c>
      <c r="EC20" s="9">
        <v>22.575757575757578</v>
      </c>
      <c r="ED20" s="9">
        <v>615.0909090909091</v>
      </c>
      <c r="EE20" s="9">
        <v>59.57575757575758</v>
      </c>
      <c r="EF20" s="9">
        <v>133.15151515151516</v>
      </c>
      <c r="EG20" s="9">
        <v>64.93939393939394</v>
      </c>
      <c r="EH20" s="9">
        <v>51.36363636363636</v>
      </c>
      <c r="EI20" s="9">
        <v>112.33333333333333</v>
      </c>
      <c r="EJ20" s="9">
        <v>42.18181818181818</v>
      </c>
      <c r="EK20" s="9">
        <v>48.18181818181818</v>
      </c>
      <c r="EL20" s="9">
        <v>46.39393939393939</v>
      </c>
      <c r="EM20" s="9">
        <v>56.96969696969697</v>
      </c>
      <c r="EN20" s="9">
        <v>1010.5757575757575</v>
      </c>
      <c r="EO20" s="9">
        <v>219.33333333333331</v>
      </c>
      <c r="EP20" s="9">
        <v>232.9090909090909</v>
      </c>
      <c r="EQ20" s="9">
        <v>138.12121212121212</v>
      </c>
      <c r="ER20" s="9">
        <v>78.78787878787878</v>
      </c>
      <c r="ES20" s="9">
        <v>341.42424242424244</v>
      </c>
      <c r="ET20" s="9">
        <v>561.3939393939394</v>
      </c>
      <c r="EU20" s="9">
        <v>532</v>
      </c>
      <c r="EV20" s="9">
        <v>29.393939393939394</v>
      </c>
      <c r="EW20" s="9">
        <v>14</v>
      </c>
      <c r="EX20" s="9">
        <v>15.393939393939394</v>
      </c>
      <c r="EY20" s="9">
        <v>532</v>
      </c>
      <c r="EZ20" s="9">
        <v>221.63636363636363</v>
      </c>
      <c r="FA20" s="9">
        <v>186.57575757575756</v>
      </c>
      <c r="FB20" s="9">
        <v>105</v>
      </c>
      <c r="FC20" s="9">
        <v>16.78787878787879</v>
      </c>
      <c r="FD20" s="9">
        <v>2</v>
      </c>
      <c r="FE20" s="9">
        <v>85.78787878787878</v>
      </c>
      <c r="FF20" s="9">
        <v>63.57575757575758</v>
      </c>
      <c r="FG20" s="9">
        <v>48</v>
      </c>
      <c r="FH20" s="9">
        <v>91.75757575757575</v>
      </c>
      <c r="FI20" s="9">
        <v>88.36363636363636</v>
      </c>
      <c r="FJ20" s="9">
        <v>28.18181818181818</v>
      </c>
      <c r="FK20" s="9">
        <v>23.18181818181818</v>
      </c>
      <c r="FL20" s="9">
        <v>21.78787878787879</v>
      </c>
      <c r="FM20" s="9">
        <v>3</v>
      </c>
      <c r="FN20" s="9">
        <v>35.78787878787879</v>
      </c>
      <c r="FO20" s="9">
        <v>12.393939393939394</v>
      </c>
      <c r="FP20" s="9">
        <v>10.787878787878789</v>
      </c>
      <c r="FQ20" s="9">
        <v>0</v>
      </c>
      <c r="FR20" s="9">
        <v>7</v>
      </c>
      <c r="FS20" s="9">
        <v>12.393939393939394</v>
      </c>
      <c r="FT20" s="9">
        <v>532</v>
      </c>
      <c r="FU20" s="9">
        <v>11</v>
      </c>
      <c r="FV20" s="9">
        <v>156.72727272727272</v>
      </c>
      <c r="FW20" s="9">
        <v>42.78787878787879</v>
      </c>
      <c r="FX20" s="9">
        <v>31.18181818181818</v>
      </c>
      <c r="FY20" s="9">
        <v>35.78787878787879</v>
      </c>
      <c r="FZ20" s="9">
        <v>18</v>
      </c>
      <c r="GA20" s="9">
        <v>7.787878787878788</v>
      </c>
      <c r="GB20" s="9">
        <v>10</v>
      </c>
      <c r="GC20" s="9">
        <v>36</v>
      </c>
      <c r="GD20" s="9">
        <v>49.78787878787879</v>
      </c>
      <c r="GE20" s="9">
        <v>66.39393939393939</v>
      </c>
      <c r="GF20" s="9">
        <v>167.57575757575756</v>
      </c>
      <c r="GG20" s="9">
        <v>122.57575757575758</v>
      </c>
      <c r="GH20" s="9">
        <v>1</v>
      </c>
      <c r="GI20" s="9">
        <v>28</v>
      </c>
      <c r="GJ20" s="9">
        <v>1</v>
      </c>
      <c r="GK20" s="9">
        <v>7</v>
      </c>
      <c r="GL20" s="9">
        <v>8</v>
      </c>
      <c r="GM20" s="9">
        <v>845.7575757575758</v>
      </c>
      <c r="GN20" s="9">
        <v>90.93939393939394</v>
      </c>
      <c r="GO20" s="9">
        <v>0</v>
      </c>
      <c r="GP20" s="9">
        <v>18.78787878787879</v>
      </c>
      <c r="GQ20" s="9">
        <v>113.06060606060606</v>
      </c>
      <c r="GR20" s="9">
        <v>2</v>
      </c>
      <c r="GS20" s="9">
        <v>415.8181818181818</v>
      </c>
      <c r="GT20" s="9">
        <v>81.36363636363636</v>
      </c>
      <c r="GU20" s="9">
        <v>1</v>
      </c>
      <c r="GV20" s="9">
        <v>16</v>
      </c>
      <c r="GW20" s="9">
        <v>97.39393939393939</v>
      </c>
      <c r="GX20" s="9">
        <v>9.393939393939394</v>
      </c>
    </row>
    <row r="21" spans="1:206" ht="12.75">
      <c r="A21" s="5" t="s">
        <v>408</v>
      </c>
      <c r="B21" s="9">
        <v>27.21</v>
      </c>
      <c r="C21" s="9">
        <v>461.8949069872958</v>
      </c>
      <c r="D21" s="9">
        <v>22.067831215970962</v>
      </c>
      <c r="E21" s="9">
        <v>45.112692831215966</v>
      </c>
      <c r="F21" s="9">
        <v>67.82492059891108</v>
      </c>
      <c r="G21" s="9">
        <v>54.49750453720509</v>
      </c>
      <c r="H21" s="9">
        <v>138.94793557168785</v>
      </c>
      <c r="I21" s="9">
        <v>106.31873865698729</v>
      </c>
      <c r="J21" s="9">
        <v>27.125283575317603</v>
      </c>
      <c r="K21" s="9">
        <v>67.18052404718694</v>
      </c>
      <c r="L21" s="9">
        <v>308.56040154264974</v>
      </c>
      <c r="M21" s="9">
        <v>86.15398139745916</v>
      </c>
      <c r="N21" s="9">
        <v>222.6445666969147</v>
      </c>
      <c r="O21" s="9">
        <v>239.25034029038113</v>
      </c>
      <c r="P21" s="9">
        <v>461.8949069872958</v>
      </c>
      <c r="Q21" s="9">
        <v>0</v>
      </c>
      <c r="R21" s="9">
        <v>193.31017468239565</v>
      </c>
      <c r="S21" s="9">
        <v>43.13356397459166</v>
      </c>
      <c r="T21" s="9">
        <v>80.01434891107078</v>
      </c>
      <c r="U21" s="9">
        <v>38.03828266787659</v>
      </c>
      <c r="V21" s="9">
        <v>21.025181488203266</v>
      </c>
      <c r="W21" s="9">
        <v>7.075714609800364</v>
      </c>
      <c r="X21" s="9">
        <v>4.023083030852995</v>
      </c>
      <c r="Y21" s="9">
        <v>162.1633393829401</v>
      </c>
      <c r="Z21" s="9">
        <v>7.0625</v>
      </c>
      <c r="AA21" s="9">
        <v>0.9655172413793104</v>
      </c>
      <c r="AB21" s="9">
        <v>15.09896778584392</v>
      </c>
      <c r="AC21" s="9">
        <v>6.023083030852995</v>
      </c>
      <c r="AD21" s="9">
        <v>336.3717672413793</v>
      </c>
      <c r="AE21" s="9">
        <v>8</v>
      </c>
      <c r="AF21" s="9">
        <v>77.0864337568058</v>
      </c>
      <c r="AG21" s="9">
        <v>76.31692377495463</v>
      </c>
      <c r="AH21" s="9">
        <v>31.906817150635206</v>
      </c>
      <c r="AI21" s="9">
        <v>269.60974364791286</v>
      </c>
      <c r="AJ21" s="9">
        <v>141.99336433756807</v>
      </c>
      <c r="AK21" s="9">
        <v>35.240698729582576</v>
      </c>
      <c r="AL21" s="9">
        <v>15.051100272232306</v>
      </c>
      <c r="AM21" s="9">
        <v>0</v>
      </c>
      <c r="AN21" s="9">
        <v>18.225499092558984</v>
      </c>
      <c r="AO21" s="9">
        <v>39.11257940108893</v>
      </c>
      <c r="AP21" s="9">
        <v>404.5568284936479</v>
      </c>
      <c r="AQ21" s="9">
        <v>417.4421506352087</v>
      </c>
      <c r="AR21" s="9">
        <v>34.02348003629764</v>
      </c>
      <c r="AS21" s="9">
        <v>3.0625</v>
      </c>
      <c r="AT21" s="9">
        <v>4.057565789473684</v>
      </c>
      <c r="AU21" s="9">
        <v>3.3092105263157894</v>
      </c>
      <c r="AV21" s="9">
        <v>461.8949069872958</v>
      </c>
      <c r="AW21" s="9">
        <v>336.0103788566243</v>
      </c>
      <c r="AX21" s="9">
        <v>106.73644509981851</v>
      </c>
      <c r="AY21" s="9">
        <v>7.057565789473684</v>
      </c>
      <c r="AZ21" s="9">
        <v>1.03125</v>
      </c>
      <c r="BA21" s="9">
        <v>10.99676724137931</v>
      </c>
      <c r="BB21" s="9">
        <v>0.03125</v>
      </c>
      <c r="BC21" s="9">
        <v>461.8949069872958</v>
      </c>
      <c r="BD21" s="9">
        <v>272.9842332123412</v>
      </c>
      <c r="BE21" s="9">
        <v>65.6092332123412</v>
      </c>
      <c r="BF21" s="9">
        <v>51.96029945553539</v>
      </c>
      <c r="BG21" s="9">
        <v>12.083881578947368</v>
      </c>
      <c r="BH21" s="9">
        <v>27.044748185117967</v>
      </c>
      <c r="BI21" s="9">
        <v>18.12692831215971</v>
      </c>
      <c r="BJ21" s="9">
        <v>12.054333030852995</v>
      </c>
      <c r="BK21" s="9">
        <v>2.03125</v>
      </c>
      <c r="BL21" s="9">
        <v>461.8949069872958</v>
      </c>
      <c r="BM21" s="9">
        <v>147.56448502722324</v>
      </c>
      <c r="BN21" s="9">
        <v>22.437556715063522</v>
      </c>
      <c r="BO21" s="9">
        <v>53.28680807622504</v>
      </c>
      <c r="BP21" s="9">
        <v>0</v>
      </c>
      <c r="BQ21" s="9">
        <v>193.17269736842104</v>
      </c>
      <c r="BR21" s="9">
        <v>40.33960980036298</v>
      </c>
      <c r="BS21" s="9">
        <v>461.8949069872958</v>
      </c>
      <c r="BT21" s="9">
        <v>312.13339382940114</v>
      </c>
      <c r="BU21" s="9">
        <v>113.60838248638838</v>
      </c>
      <c r="BV21" s="9">
        <v>5</v>
      </c>
      <c r="BW21" s="9">
        <v>5.023083030852995</v>
      </c>
      <c r="BX21" s="9">
        <v>3.026315789473684</v>
      </c>
      <c r="BY21" s="9">
        <v>9.115131578947368</v>
      </c>
      <c r="BZ21" s="9">
        <v>26.130047640653356</v>
      </c>
      <c r="CA21" s="9">
        <v>1</v>
      </c>
      <c r="CB21" s="9">
        <v>2</v>
      </c>
      <c r="CC21" s="9">
        <v>7.03125</v>
      </c>
      <c r="CD21" s="9">
        <v>16.098797640653356</v>
      </c>
      <c r="CE21" s="9">
        <v>447.8436932849365</v>
      </c>
      <c r="CF21" s="9">
        <v>444.7811932849365</v>
      </c>
      <c r="CG21" s="9">
        <v>3.0625</v>
      </c>
      <c r="CH21" s="9">
        <v>0</v>
      </c>
      <c r="CI21" s="9">
        <v>11.136513157894736</v>
      </c>
      <c r="CJ21" s="9">
        <v>432.69226406533573</v>
      </c>
      <c r="CK21" s="9">
        <v>57.97992286751361</v>
      </c>
      <c r="CL21" s="9">
        <v>9.350328947368421</v>
      </c>
      <c r="CM21" s="9">
        <v>367.5890993647913</v>
      </c>
      <c r="CN21" s="9">
        <v>43.31130898366606</v>
      </c>
      <c r="CO21" s="9">
        <v>133.8820326678766</v>
      </c>
      <c r="CP21" s="9">
        <v>59.428425589836664</v>
      </c>
      <c r="CQ21" s="9">
        <v>9.988600272232306</v>
      </c>
      <c r="CR21" s="9">
        <v>7.91470054446461</v>
      </c>
      <c r="CS21" s="9">
        <v>0.02631578947368421</v>
      </c>
      <c r="CT21" s="9">
        <v>367.5890993647913</v>
      </c>
      <c r="CU21" s="9">
        <v>113.03771551724138</v>
      </c>
      <c r="CV21" s="9">
        <v>65.05036297640653</v>
      </c>
      <c r="CW21" s="9">
        <v>15.011683303085299</v>
      </c>
      <c r="CX21" s="9">
        <v>18.924568965517242</v>
      </c>
      <c r="CY21" s="9">
        <v>8.085583030852995</v>
      </c>
      <c r="CZ21" s="9">
        <v>5.9655172413793105</v>
      </c>
      <c r="DA21" s="9">
        <v>9.988600272232306</v>
      </c>
      <c r="DB21" s="9">
        <v>3</v>
      </c>
      <c r="DC21" s="9">
        <v>3.026315789473684</v>
      </c>
      <c r="DD21" s="9">
        <v>1</v>
      </c>
      <c r="DE21" s="9">
        <v>244.5364677858439</v>
      </c>
      <c r="DF21" s="9">
        <v>17.93948502722323</v>
      </c>
      <c r="DG21" s="9">
        <v>48.29004083484573</v>
      </c>
      <c r="DH21" s="9">
        <v>44.04503176043557</v>
      </c>
      <c r="DI21" s="9">
        <v>80.3103448275862</v>
      </c>
      <c r="DJ21" s="9">
        <v>53.95156533575317</v>
      </c>
      <c r="DK21" s="9">
        <v>244.5364677858439</v>
      </c>
      <c r="DL21" s="9">
        <v>26.08121597096189</v>
      </c>
      <c r="DM21" s="9">
        <v>2.896551724137931</v>
      </c>
      <c r="DN21" s="9">
        <v>10.893318965517242</v>
      </c>
      <c r="DO21" s="9">
        <v>2.983666061705989</v>
      </c>
      <c r="DP21" s="9">
        <v>2.9655172413793105</v>
      </c>
      <c r="DQ21" s="9">
        <v>26.218976860254084</v>
      </c>
      <c r="DR21" s="9">
        <v>25.110480943738654</v>
      </c>
      <c r="DS21" s="9">
        <v>9.075714609800361</v>
      </c>
      <c r="DT21" s="9">
        <v>13.00845054446461</v>
      </c>
      <c r="DU21" s="9">
        <v>6.054333030852995</v>
      </c>
      <c r="DV21" s="9">
        <v>5</v>
      </c>
      <c r="DW21" s="9">
        <v>3.026315789473684</v>
      </c>
      <c r="DX21" s="9">
        <v>14.998582123411978</v>
      </c>
      <c r="DY21" s="9">
        <v>7.085583030852995</v>
      </c>
      <c r="DZ21" s="9">
        <v>12.176213702359348</v>
      </c>
      <c r="EA21" s="9">
        <v>25.118761343012704</v>
      </c>
      <c r="EB21" s="9">
        <v>37.88866833030853</v>
      </c>
      <c r="EC21" s="9">
        <v>13.954117513611616</v>
      </c>
      <c r="ED21" s="9">
        <v>244.5364677858439</v>
      </c>
      <c r="EE21" s="9">
        <v>24.141730943738654</v>
      </c>
      <c r="EF21" s="9">
        <v>52.87273139745916</v>
      </c>
      <c r="EG21" s="9">
        <v>26.115415154264973</v>
      </c>
      <c r="EH21" s="9">
        <v>21.200828039927405</v>
      </c>
      <c r="EI21" s="9">
        <v>43.28357531760435</v>
      </c>
      <c r="EJ21" s="9">
        <v>18.885151996370237</v>
      </c>
      <c r="EK21" s="9">
        <v>11.01491606170599</v>
      </c>
      <c r="EL21" s="9">
        <v>24.034766333938297</v>
      </c>
      <c r="EM21" s="9">
        <v>22.98735254083485</v>
      </c>
      <c r="EN21" s="9">
        <v>394.71438294010886</v>
      </c>
      <c r="EO21" s="9">
        <v>76.90091878402903</v>
      </c>
      <c r="EP21" s="9">
        <v>87.02937840290382</v>
      </c>
      <c r="EQ21" s="9">
        <v>67.16197822141561</v>
      </c>
      <c r="ER21" s="9">
        <v>33.324296733212336</v>
      </c>
      <c r="ES21" s="9">
        <v>130.29781079854808</v>
      </c>
      <c r="ET21" s="9">
        <v>212.22334392014517</v>
      </c>
      <c r="EU21" s="9">
        <v>193.31017468239565</v>
      </c>
      <c r="EV21" s="9">
        <v>18.913169237749546</v>
      </c>
      <c r="EW21" s="9">
        <v>8.954117513611616</v>
      </c>
      <c r="EX21" s="9">
        <v>9.95905172413793</v>
      </c>
      <c r="EY21" s="9">
        <v>193.31017468239565</v>
      </c>
      <c r="EZ21" s="9">
        <v>131.10452586206895</v>
      </c>
      <c r="FA21" s="9">
        <v>41.17763157894737</v>
      </c>
      <c r="FB21" s="9">
        <v>18.99676724137931</v>
      </c>
      <c r="FC21" s="9">
        <v>1.03125</v>
      </c>
      <c r="FD21" s="9">
        <v>1</v>
      </c>
      <c r="FE21" s="9">
        <v>20.008450544464612</v>
      </c>
      <c r="FF21" s="9">
        <v>23.12511343012704</v>
      </c>
      <c r="FG21" s="9">
        <v>20.037999092558984</v>
      </c>
      <c r="FH21" s="9">
        <v>45.844600725952816</v>
      </c>
      <c r="FI21" s="9">
        <v>22.15676043557169</v>
      </c>
      <c r="FJ21" s="9">
        <v>14.105433303085299</v>
      </c>
      <c r="FK21" s="9">
        <v>2.120065789473684</v>
      </c>
      <c r="FL21" s="9">
        <v>10.931034482758621</v>
      </c>
      <c r="FM21" s="9">
        <v>1.9655172413793105</v>
      </c>
      <c r="FN21" s="9">
        <v>15.862068965517242</v>
      </c>
      <c r="FO21" s="9">
        <v>6.057565789473684</v>
      </c>
      <c r="FP21" s="9">
        <v>2.988600272232305</v>
      </c>
      <c r="FQ21" s="9">
        <v>0</v>
      </c>
      <c r="FR21" s="9">
        <v>1.9655172413793105</v>
      </c>
      <c r="FS21" s="9">
        <v>6.141447368421052</v>
      </c>
      <c r="FT21" s="9">
        <v>193.31017468239565</v>
      </c>
      <c r="FU21" s="9">
        <v>2.9655172413793105</v>
      </c>
      <c r="FV21" s="9">
        <v>51.93846415607985</v>
      </c>
      <c r="FW21" s="9">
        <v>18.018432395644282</v>
      </c>
      <c r="FX21" s="9">
        <v>5.006749092558984</v>
      </c>
      <c r="FY21" s="9">
        <v>15.862068965517242</v>
      </c>
      <c r="FZ21" s="9">
        <v>5</v>
      </c>
      <c r="GA21" s="9">
        <v>7.896551724137931</v>
      </c>
      <c r="GB21" s="9">
        <v>2.9655172413793105</v>
      </c>
      <c r="GC21" s="9">
        <v>11.01491606170599</v>
      </c>
      <c r="GD21" s="9">
        <v>8.993534482758621</v>
      </c>
      <c r="GE21" s="9">
        <v>18.131749092558984</v>
      </c>
      <c r="GF21" s="9">
        <v>55.08615018148821</v>
      </c>
      <c r="GG21" s="9">
        <v>49.0893829401089</v>
      </c>
      <c r="GH21" s="9">
        <v>0</v>
      </c>
      <c r="GI21" s="9">
        <v>4</v>
      </c>
      <c r="GJ21" s="9">
        <v>0</v>
      </c>
      <c r="GK21" s="9">
        <v>0.9967672413793104</v>
      </c>
      <c r="GL21" s="9">
        <v>1</v>
      </c>
      <c r="GM21" s="9">
        <v>304.68715970961887</v>
      </c>
      <c r="GN21" s="9">
        <v>58.39241152450091</v>
      </c>
      <c r="GO21" s="9">
        <v>0</v>
      </c>
      <c r="GP21" s="9">
        <v>7.991833030852995</v>
      </c>
      <c r="GQ21" s="9">
        <v>44.10594373865698</v>
      </c>
      <c r="GR21" s="9">
        <v>0</v>
      </c>
      <c r="GS21" s="9">
        <v>145.19600725952813</v>
      </c>
      <c r="GT21" s="9">
        <v>18.911467785843918</v>
      </c>
      <c r="GU21" s="9">
        <v>0.08388157894736842</v>
      </c>
      <c r="GV21" s="9">
        <v>5.9804333030853</v>
      </c>
      <c r="GW21" s="9">
        <v>17.992116606170597</v>
      </c>
      <c r="GX21" s="9">
        <v>6.033064882032668</v>
      </c>
    </row>
    <row r="22" spans="1:206" ht="12.75">
      <c r="A22" s="5" t="s">
        <v>336</v>
      </c>
      <c r="B22" s="9">
        <v>76.76</v>
      </c>
      <c r="C22" s="9">
        <v>1090.5833333333335</v>
      </c>
      <c r="D22" s="9">
        <v>59.58333333333333</v>
      </c>
      <c r="E22" s="9">
        <v>132</v>
      </c>
      <c r="F22" s="9">
        <v>116.58333333333334</v>
      </c>
      <c r="G22" s="9">
        <v>188.83333333333331</v>
      </c>
      <c r="H22" s="9">
        <v>261.91666666666663</v>
      </c>
      <c r="I22" s="9">
        <v>208.66666666666669</v>
      </c>
      <c r="J22" s="9">
        <v>123</v>
      </c>
      <c r="K22" s="9">
        <v>191.58333333333331</v>
      </c>
      <c r="L22" s="9">
        <v>643.8333333333333</v>
      </c>
      <c r="M22" s="9">
        <v>255.16666666666666</v>
      </c>
      <c r="N22" s="9">
        <v>534</v>
      </c>
      <c r="O22" s="9">
        <v>556.5833333333333</v>
      </c>
      <c r="P22" s="9">
        <v>1050.4166666666665</v>
      </c>
      <c r="Q22" s="9">
        <v>40.166666666666664</v>
      </c>
      <c r="R22" s="9">
        <v>477.25</v>
      </c>
      <c r="S22" s="9">
        <v>165</v>
      </c>
      <c r="T22" s="9">
        <v>169.58333333333331</v>
      </c>
      <c r="U22" s="9">
        <v>61.333333333333336</v>
      </c>
      <c r="V22" s="9">
        <v>55.41666666666667</v>
      </c>
      <c r="W22" s="9">
        <v>18.916666666666664</v>
      </c>
      <c r="X22" s="9">
        <v>7</v>
      </c>
      <c r="Y22" s="9">
        <v>322.16666666666663</v>
      </c>
      <c r="Z22" s="9">
        <v>62.833333333333336</v>
      </c>
      <c r="AA22" s="9">
        <v>20</v>
      </c>
      <c r="AB22" s="9">
        <v>45.66666666666667</v>
      </c>
      <c r="AC22" s="9">
        <v>14.666666666666666</v>
      </c>
      <c r="AD22" s="9">
        <v>673.75</v>
      </c>
      <c r="AE22" s="9">
        <v>55.83333333333333</v>
      </c>
      <c r="AF22" s="9">
        <v>222.5</v>
      </c>
      <c r="AG22" s="9">
        <v>157.33333333333331</v>
      </c>
      <c r="AH22" s="9">
        <v>41.58333333333333</v>
      </c>
      <c r="AI22" s="9">
        <v>558.1666666666667</v>
      </c>
      <c r="AJ22" s="9">
        <v>330.66666666666663</v>
      </c>
      <c r="AK22" s="9">
        <v>150</v>
      </c>
      <c r="AL22" s="9">
        <v>41.83333333333333</v>
      </c>
      <c r="AM22" s="9">
        <v>9.916666666666666</v>
      </c>
      <c r="AN22" s="9">
        <v>96.41666666666666</v>
      </c>
      <c r="AO22" s="9">
        <v>141</v>
      </c>
      <c r="AP22" s="9">
        <v>853.1666666666667</v>
      </c>
      <c r="AQ22" s="9">
        <v>983.3333333333334</v>
      </c>
      <c r="AR22" s="9">
        <v>64.75</v>
      </c>
      <c r="AS22" s="9">
        <v>7.916666666666666</v>
      </c>
      <c r="AT22" s="9">
        <v>4</v>
      </c>
      <c r="AU22" s="9">
        <v>30.583333333333332</v>
      </c>
      <c r="AV22" s="9">
        <v>1090.5833333333335</v>
      </c>
      <c r="AW22" s="9">
        <v>814.3333333333333</v>
      </c>
      <c r="AX22" s="9">
        <v>227.16666666666666</v>
      </c>
      <c r="AY22" s="9">
        <v>7</v>
      </c>
      <c r="AZ22" s="9">
        <v>7.916666666666667</v>
      </c>
      <c r="BA22" s="9">
        <v>29.166666666666664</v>
      </c>
      <c r="BB22" s="9">
        <v>2</v>
      </c>
      <c r="BC22" s="9">
        <v>1090.5833333333335</v>
      </c>
      <c r="BD22" s="9">
        <v>609.8333333333333</v>
      </c>
      <c r="BE22" s="9">
        <v>135.91666666666669</v>
      </c>
      <c r="BF22" s="9">
        <v>177.83333333333331</v>
      </c>
      <c r="BG22" s="9">
        <v>22.666666666666664</v>
      </c>
      <c r="BH22" s="9">
        <v>52.5</v>
      </c>
      <c r="BI22" s="9">
        <v>50.58333333333333</v>
      </c>
      <c r="BJ22" s="9">
        <v>38.25</v>
      </c>
      <c r="BK22" s="9">
        <v>3</v>
      </c>
      <c r="BL22" s="9">
        <v>1090.5833333333335</v>
      </c>
      <c r="BM22" s="9">
        <v>355.58333333333337</v>
      </c>
      <c r="BN22" s="9">
        <v>139.16666666666669</v>
      </c>
      <c r="BO22" s="9">
        <v>125.75</v>
      </c>
      <c r="BP22" s="9">
        <v>5</v>
      </c>
      <c r="BQ22" s="9">
        <v>365.66666666666663</v>
      </c>
      <c r="BR22" s="9">
        <v>92.41666666666666</v>
      </c>
      <c r="BS22" s="9">
        <v>1090.5833333333335</v>
      </c>
      <c r="BT22" s="9">
        <v>793.5</v>
      </c>
      <c r="BU22" s="9">
        <v>220.25</v>
      </c>
      <c r="BV22" s="9">
        <v>5.833333333333333</v>
      </c>
      <c r="BW22" s="9">
        <v>8</v>
      </c>
      <c r="BX22" s="9">
        <v>2</v>
      </c>
      <c r="BY22" s="9">
        <v>31.166666666666664</v>
      </c>
      <c r="BZ22" s="9">
        <v>63</v>
      </c>
      <c r="CA22" s="9">
        <v>8.75</v>
      </c>
      <c r="CB22" s="9">
        <v>13.75</v>
      </c>
      <c r="CC22" s="9">
        <v>10.833333333333332</v>
      </c>
      <c r="CD22" s="9">
        <v>29.666666666666668</v>
      </c>
      <c r="CE22" s="9">
        <v>1056.9166666666665</v>
      </c>
      <c r="CF22" s="9">
        <v>1047.9166666666665</v>
      </c>
      <c r="CG22" s="9">
        <v>8</v>
      </c>
      <c r="CH22" s="9">
        <v>1</v>
      </c>
      <c r="CI22" s="9">
        <v>55.25</v>
      </c>
      <c r="CJ22" s="9">
        <v>960.8333333333334</v>
      </c>
      <c r="CK22" s="9">
        <v>173.66666666666669</v>
      </c>
      <c r="CL22" s="9">
        <v>53.083333333333336</v>
      </c>
      <c r="CM22" s="9">
        <v>776</v>
      </c>
      <c r="CN22" s="9">
        <v>112</v>
      </c>
      <c r="CO22" s="9">
        <v>284.16666666666663</v>
      </c>
      <c r="CP22" s="9">
        <v>131.16666666666669</v>
      </c>
      <c r="CQ22" s="9">
        <v>18</v>
      </c>
      <c r="CR22" s="9">
        <v>9.916666666666668</v>
      </c>
      <c r="CS22" s="9">
        <v>1</v>
      </c>
      <c r="CT22" s="9">
        <v>776</v>
      </c>
      <c r="CU22" s="9">
        <v>219.75</v>
      </c>
      <c r="CV22" s="9">
        <v>142</v>
      </c>
      <c r="CW22" s="9">
        <v>17.833333333333336</v>
      </c>
      <c r="CX22" s="9">
        <v>26</v>
      </c>
      <c r="CY22" s="9">
        <v>22.916666666666664</v>
      </c>
      <c r="CZ22" s="9">
        <v>11</v>
      </c>
      <c r="DA22" s="9">
        <v>18</v>
      </c>
      <c r="DB22" s="9">
        <v>5</v>
      </c>
      <c r="DC22" s="9">
        <v>3</v>
      </c>
      <c r="DD22" s="9">
        <v>0</v>
      </c>
      <c r="DE22" s="9">
        <v>537.25</v>
      </c>
      <c r="DF22" s="9">
        <v>33.66666666666667</v>
      </c>
      <c r="DG22" s="9">
        <v>110.16666666666666</v>
      </c>
      <c r="DH22" s="9">
        <v>72.83333333333334</v>
      </c>
      <c r="DI22" s="9">
        <v>206.08333333333331</v>
      </c>
      <c r="DJ22" s="9">
        <v>114.5</v>
      </c>
      <c r="DK22" s="9">
        <v>537.25</v>
      </c>
      <c r="DL22" s="9">
        <v>18.833333333333336</v>
      </c>
      <c r="DM22" s="9">
        <v>12.916666666666666</v>
      </c>
      <c r="DN22" s="9">
        <v>21.833333333333336</v>
      </c>
      <c r="DO22" s="9">
        <v>2.9166666666666665</v>
      </c>
      <c r="DP22" s="9">
        <v>2</v>
      </c>
      <c r="DQ22" s="9">
        <v>74.58333333333334</v>
      </c>
      <c r="DR22" s="9">
        <v>59.66666666666667</v>
      </c>
      <c r="DS22" s="9">
        <v>23.916666666666664</v>
      </c>
      <c r="DT22" s="9">
        <v>87.33333333333333</v>
      </c>
      <c r="DU22" s="9">
        <v>8.833333333333332</v>
      </c>
      <c r="DV22" s="9">
        <v>4.916666666666666</v>
      </c>
      <c r="DW22" s="9">
        <v>3</v>
      </c>
      <c r="DX22" s="9">
        <v>19.75</v>
      </c>
      <c r="DY22" s="9">
        <v>17.833333333333332</v>
      </c>
      <c r="DZ22" s="9">
        <v>21.916666666666664</v>
      </c>
      <c r="EA22" s="9">
        <v>56.333333333333336</v>
      </c>
      <c r="EB22" s="9">
        <v>66.75</v>
      </c>
      <c r="EC22" s="9">
        <v>33.91666666666667</v>
      </c>
      <c r="ED22" s="9">
        <v>537.25</v>
      </c>
      <c r="EE22" s="9">
        <v>79</v>
      </c>
      <c r="EF22" s="9">
        <v>75.25</v>
      </c>
      <c r="EG22" s="9">
        <v>39.83333333333333</v>
      </c>
      <c r="EH22" s="9">
        <v>49.66666666666667</v>
      </c>
      <c r="EI22" s="9">
        <v>100.25</v>
      </c>
      <c r="EJ22" s="9">
        <v>51.5</v>
      </c>
      <c r="EK22" s="9">
        <v>24.916666666666668</v>
      </c>
      <c r="EL22" s="9">
        <v>48.75</v>
      </c>
      <c r="EM22" s="9">
        <v>68.08333333333334</v>
      </c>
      <c r="EN22" s="9">
        <v>899</v>
      </c>
      <c r="EO22" s="9">
        <v>196.75</v>
      </c>
      <c r="EP22" s="9">
        <v>203.08333333333331</v>
      </c>
      <c r="EQ22" s="9">
        <v>124.16666666666666</v>
      </c>
      <c r="ER22" s="9">
        <v>83.83333333333334</v>
      </c>
      <c r="ES22" s="9">
        <v>291.16666666666663</v>
      </c>
      <c r="ET22" s="9">
        <v>561.3333333333333</v>
      </c>
      <c r="EU22" s="9">
        <v>477.25</v>
      </c>
      <c r="EV22" s="9">
        <v>84.08333333333334</v>
      </c>
      <c r="EW22" s="9">
        <v>76.16666666666666</v>
      </c>
      <c r="EX22" s="9">
        <v>7.916666666666667</v>
      </c>
      <c r="EY22" s="9">
        <v>477.25</v>
      </c>
      <c r="EZ22" s="9">
        <v>202.08333333333334</v>
      </c>
      <c r="FA22" s="9">
        <v>146.25</v>
      </c>
      <c r="FB22" s="9">
        <v>85</v>
      </c>
      <c r="FC22" s="9">
        <v>43.916666666666664</v>
      </c>
      <c r="FD22" s="9">
        <v>0</v>
      </c>
      <c r="FE22" s="9">
        <v>79.41666666666667</v>
      </c>
      <c r="FF22" s="9">
        <v>85.58333333333334</v>
      </c>
      <c r="FG22" s="9">
        <v>52</v>
      </c>
      <c r="FH22" s="9">
        <v>72.66666666666666</v>
      </c>
      <c r="FI22" s="9">
        <v>74.25</v>
      </c>
      <c r="FJ22" s="9">
        <v>23.75</v>
      </c>
      <c r="FK22" s="9">
        <v>16.916666666666668</v>
      </c>
      <c r="FL22" s="9">
        <v>19.833333333333332</v>
      </c>
      <c r="FM22" s="9">
        <v>1</v>
      </c>
      <c r="FN22" s="9">
        <v>13</v>
      </c>
      <c r="FO22" s="9">
        <v>11</v>
      </c>
      <c r="FP22" s="9">
        <v>9.916666666666666</v>
      </c>
      <c r="FQ22" s="9">
        <v>0</v>
      </c>
      <c r="FR22" s="9">
        <v>2</v>
      </c>
      <c r="FS22" s="9">
        <v>15.916666666666668</v>
      </c>
      <c r="FT22" s="9">
        <v>477.25</v>
      </c>
      <c r="FU22" s="9">
        <v>9</v>
      </c>
      <c r="FV22" s="9">
        <v>117</v>
      </c>
      <c r="FW22" s="9">
        <v>47.58333333333333</v>
      </c>
      <c r="FX22" s="9">
        <v>25.833333333333336</v>
      </c>
      <c r="FY22" s="9">
        <v>13</v>
      </c>
      <c r="FZ22" s="9">
        <v>7</v>
      </c>
      <c r="GA22" s="9">
        <v>1</v>
      </c>
      <c r="GB22" s="9">
        <v>5</v>
      </c>
      <c r="GC22" s="9">
        <v>24.833333333333336</v>
      </c>
      <c r="GD22" s="9">
        <v>54.58333333333333</v>
      </c>
      <c r="GE22" s="9">
        <v>48.41666666666667</v>
      </c>
      <c r="GF22" s="9">
        <v>157.33333333333331</v>
      </c>
      <c r="GG22" s="9">
        <v>102.58333333333333</v>
      </c>
      <c r="GH22" s="9">
        <v>1</v>
      </c>
      <c r="GI22" s="9">
        <v>17.916666666666668</v>
      </c>
      <c r="GJ22" s="9">
        <v>10</v>
      </c>
      <c r="GK22" s="9">
        <v>19.833333333333332</v>
      </c>
      <c r="GL22" s="9">
        <v>6</v>
      </c>
      <c r="GM22" s="9">
        <v>689.0833333333333</v>
      </c>
      <c r="GN22" s="9">
        <v>145.58333333333331</v>
      </c>
      <c r="GO22" s="9">
        <v>0</v>
      </c>
      <c r="GP22" s="9">
        <v>3.833333333333333</v>
      </c>
      <c r="GQ22" s="9">
        <v>53.416666666666664</v>
      </c>
      <c r="GR22" s="9">
        <v>2</v>
      </c>
      <c r="GS22" s="9">
        <v>319.75</v>
      </c>
      <c r="GT22" s="9">
        <v>47.33333333333333</v>
      </c>
      <c r="GU22" s="9">
        <v>0</v>
      </c>
      <c r="GV22" s="9">
        <v>9.916666666666666</v>
      </c>
      <c r="GW22" s="9">
        <v>98.33333333333334</v>
      </c>
      <c r="GX22" s="9">
        <v>8.916666666666668</v>
      </c>
    </row>
    <row r="23" spans="1:206" ht="12.75">
      <c r="A23" s="5" t="s">
        <v>409</v>
      </c>
      <c r="B23" s="9">
        <v>30.38</v>
      </c>
      <c r="C23" s="9">
        <v>325.47628205128206</v>
      </c>
      <c r="D23" s="9">
        <v>14.416666666666666</v>
      </c>
      <c r="E23" s="9">
        <v>46.5275641025641</v>
      </c>
      <c r="F23" s="9">
        <v>40.13525641025641</v>
      </c>
      <c r="G23" s="9">
        <v>55.991025641025644</v>
      </c>
      <c r="H23" s="9">
        <v>88.82692307692308</v>
      </c>
      <c r="I23" s="9">
        <v>58.205769230769235</v>
      </c>
      <c r="J23" s="9">
        <v>21.373076923076923</v>
      </c>
      <c r="K23" s="9">
        <v>60.94423076923077</v>
      </c>
      <c r="L23" s="9">
        <v>211.62307692307692</v>
      </c>
      <c r="M23" s="9">
        <v>52.90897435897436</v>
      </c>
      <c r="N23" s="9">
        <v>155.51410256410256</v>
      </c>
      <c r="O23" s="9">
        <v>169.96217948717947</v>
      </c>
      <c r="P23" s="9">
        <v>323.1621794871795</v>
      </c>
      <c r="Q23" s="9">
        <v>2.3141025641025643</v>
      </c>
      <c r="R23" s="9">
        <v>136.4378205128205</v>
      </c>
      <c r="S23" s="9">
        <v>38.060256410256414</v>
      </c>
      <c r="T23" s="9">
        <v>49.24935897435897</v>
      </c>
      <c r="U23" s="9">
        <v>17.926923076923075</v>
      </c>
      <c r="V23" s="9">
        <v>24.630128205128205</v>
      </c>
      <c r="W23" s="9">
        <v>5.125</v>
      </c>
      <c r="X23" s="9">
        <v>1.4461538461538461</v>
      </c>
      <c r="Y23" s="9">
        <v>106.90320512820513</v>
      </c>
      <c r="Z23" s="9">
        <v>5.083333333333333</v>
      </c>
      <c r="AA23" s="9">
        <v>10.541666666666666</v>
      </c>
      <c r="AB23" s="9">
        <v>9.421794871794871</v>
      </c>
      <c r="AC23" s="9">
        <v>3.4461538461538463</v>
      </c>
      <c r="AD23" s="9">
        <v>190.4544871794872</v>
      </c>
      <c r="AE23" s="9">
        <v>11.630128205128205</v>
      </c>
      <c r="AF23" s="9">
        <v>71.92115384615384</v>
      </c>
      <c r="AG23" s="9">
        <v>41.572435897435895</v>
      </c>
      <c r="AH23" s="9">
        <v>11.314102564102564</v>
      </c>
      <c r="AI23" s="9">
        <v>191.04871794871795</v>
      </c>
      <c r="AJ23" s="9">
        <v>94.84807692307692</v>
      </c>
      <c r="AK23" s="9">
        <v>28.562179487179485</v>
      </c>
      <c r="AL23" s="9">
        <v>6.529487179487179</v>
      </c>
      <c r="AM23" s="9">
        <v>4.487820512820512</v>
      </c>
      <c r="AN23" s="9">
        <v>16.034615384615385</v>
      </c>
      <c r="AO23" s="9">
        <v>40.430128205128206</v>
      </c>
      <c r="AP23" s="9">
        <v>269.01153846153846</v>
      </c>
      <c r="AQ23" s="9">
        <v>291.7301282051282</v>
      </c>
      <c r="AR23" s="9">
        <v>22.728846153846153</v>
      </c>
      <c r="AS23" s="9">
        <v>2</v>
      </c>
      <c r="AT23" s="9">
        <v>1</v>
      </c>
      <c r="AU23" s="9">
        <v>8.017307692307693</v>
      </c>
      <c r="AV23" s="9">
        <v>325.47628205128206</v>
      </c>
      <c r="AW23" s="9">
        <v>232.53653846153847</v>
      </c>
      <c r="AX23" s="9">
        <v>76.22628205128206</v>
      </c>
      <c r="AY23" s="9">
        <v>5.446153846153846</v>
      </c>
      <c r="AZ23" s="9">
        <v>0</v>
      </c>
      <c r="BA23" s="9">
        <v>7.933974358974359</v>
      </c>
      <c r="BB23" s="9">
        <v>1</v>
      </c>
      <c r="BC23" s="9">
        <v>325.47628205128206</v>
      </c>
      <c r="BD23" s="9">
        <v>185.0628205128205</v>
      </c>
      <c r="BE23" s="9">
        <v>42.31346153846154</v>
      </c>
      <c r="BF23" s="9">
        <v>38.534615384615385</v>
      </c>
      <c r="BG23" s="9">
        <v>13.463461538461539</v>
      </c>
      <c r="BH23" s="9">
        <v>14.01025641025641</v>
      </c>
      <c r="BI23" s="9">
        <v>25.562179487179485</v>
      </c>
      <c r="BJ23" s="9">
        <v>5.529487179487179</v>
      </c>
      <c r="BK23" s="9">
        <v>1</v>
      </c>
      <c r="BL23" s="9">
        <v>325.47628205128206</v>
      </c>
      <c r="BM23" s="9">
        <v>120.04615384615384</v>
      </c>
      <c r="BN23" s="9">
        <v>22.180128205128206</v>
      </c>
      <c r="BO23" s="9">
        <v>36.57051282051282</v>
      </c>
      <c r="BP23" s="9">
        <v>0</v>
      </c>
      <c r="BQ23" s="9">
        <v>121.43846153846154</v>
      </c>
      <c r="BR23" s="9">
        <v>19.157692307692308</v>
      </c>
      <c r="BS23" s="9">
        <v>325.47628205128206</v>
      </c>
      <c r="BT23" s="9">
        <v>219.90128205128207</v>
      </c>
      <c r="BU23" s="9">
        <v>84.75576923076923</v>
      </c>
      <c r="BV23" s="9">
        <v>2.041666666666667</v>
      </c>
      <c r="BW23" s="9">
        <v>6.676923076923076</v>
      </c>
      <c r="BX23" s="9">
        <v>0</v>
      </c>
      <c r="BY23" s="9">
        <v>7.571153846153846</v>
      </c>
      <c r="BZ23" s="9">
        <v>11.100641025641025</v>
      </c>
      <c r="CA23" s="9">
        <v>1.5294871794871794</v>
      </c>
      <c r="CB23" s="9">
        <v>0</v>
      </c>
      <c r="CC23" s="9">
        <v>5</v>
      </c>
      <c r="CD23" s="9">
        <v>4.571153846153846</v>
      </c>
      <c r="CE23" s="9">
        <v>317.22628205128206</v>
      </c>
      <c r="CF23" s="9">
        <v>315.18461538461537</v>
      </c>
      <c r="CG23" s="9">
        <v>2.041666666666667</v>
      </c>
      <c r="CH23" s="9">
        <v>0</v>
      </c>
      <c r="CI23" s="9">
        <v>36.51538461538462</v>
      </c>
      <c r="CJ23" s="9">
        <v>267.1</v>
      </c>
      <c r="CK23" s="9">
        <v>51.1525641025641</v>
      </c>
      <c r="CL23" s="9">
        <v>23.689102564102566</v>
      </c>
      <c r="CM23" s="9">
        <v>243.15897435897435</v>
      </c>
      <c r="CN23" s="9">
        <v>39.0275641025641</v>
      </c>
      <c r="CO23" s="9">
        <v>96.59807692307692</v>
      </c>
      <c r="CP23" s="9">
        <v>39.381410256410255</v>
      </c>
      <c r="CQ23" s="9">
        <v>5.421794871794871</v>
      </c>
      <c r="CR23" s="9">
        <v>2.487820512820513</v>
      </c>
      <c r="CS23" s="9">
        <v>2.487820512820513</v>
      </c>
      <c r="CT23" s="9">
        <v>243.15897435897435</v>
      </c>
      <c r="CU23" s="9">
        <v>57.75448717948718</v>
      </c>
      <c r="CV23" s="9">
        <v>32.08974358974359</v>
      </c>
      <c r="CW23" s="9">
        <v>12.017307692307693</v>
      </c>
      <c r="CX23" s="9">
        <v>3.737820512820513</v>
      </c>
      <c r="CY23" s="9">
        <v>7.017307692307693</v>
      </c>
      <c r="CZ23" s="9">
        <v>2.8923076923076922</v>
      </c>
      <c r="DA23" s="9">
        <v>5.421794871794871</v>
      </c>
      <c r="DB23" s="9">
        <v>2.041666666666667</v>
      </c>
      <c r="DC23" s="9">
        <v>1.4461538461538461</v>
      </c>
      <c r="DD23" s="9">
        <v>0</v>
      </c>
      <c r="DE23" s="9">
        <v>177.4948717948718</v>
      </c>
      <c r="DF23" s="9">
        <v>13.867948717948718</v>
      </c>
      <c r="DG23" s="9">
        <v>36.093589743589746</v>
      </c>
      <c r="DH23" s="9">
        <v>31.942307692307693</v>
      </c>
      <c r="DI23" s="9">
        <v>73.33974358974359</v>
      </c>
      <c r="DJ23" s="9">
        <v>22.25128205128205</v>
      </c>
      <c r="DK23" s="9">
        <v>177.4948717948718</v>
      </c>
      <c r="DL23" s="9">
        <v>7.9929487179487175</v>
      </c>
      <c r="DM23" s="9">
        <v>2.8923076923076922</v>
      </c>
      <c r="DN23" s="9">
        <v>2.9756410256410257</v>
      </c>
      <c r="DO23" s="9">
        <v>0.4461538461538462</v>
      </c>
      <c r="DP23" s="9">
        <v>1</v>
      </c>
      <c r="DQ23" s="9">
        <v>14.272435897435898</v>
      </c>
      <c r="DR23" s="9">
        <v>22.975641025641025</v>
      </c>
      <c r="DS23" s="9">
        <v>8.88525641025641</v>
      </c>
      <c r="DT23" s="9">
        <v>33.753205128205124</v>
      </c>
      <c r="DU23" s="9">
        <v>3.463461538461538</v>
      </c>
      <c r="DV23" s="9">
        <v>1.933974358974359</v>
      </c>
      <c r="DW23" s="9">
        <v>0.08333333333333333</v>
      </c>
      <c r="DX23" s="9">
        <v>8.933974358974359</v>
      </c>
      <c r="DY23" s="9">
        <v>4.975641025641026</v>
      </c>
      <c r="DZ23" s="9">
        <v>6.8679487179487175</v>
      </c>
      <c r="EA23" s="9">
        <v>21.522435897435898</v>
      </c>
      <c r="EB23" s="9">
        <v>18.843589743589742</v>
      </c>
      <c r="EC23" s="9">
        <v>15.676923076923076</v>
      </c>
      <c r="ED23" s="9">
        <v>177.4948717948718</v>
      </c>
      <c r="EE23" s="9">
        <v>31.858974358974358</v>
      </c>
      <c r="EF23" s="9">
        <v>20.41474358974359</v>
      </c>
      <c r="EG23" s="9">
        <v>16.968589743589742</v>
      </c>
      <c r="EH23" s="9">
        <v>14.76025641025641</v>
      </c>
      <c r="EI23" s="9">
        <v>32.02564102564102</v>
      </c>
      <c r="EJ23" s="9">
        <v>19.33141025641026</v>
      </c>
      <c r="EK23" s="9">
        <v>10.083333333333332</v>
      </c>
      <c r="EL23" s="9">
        <v>15.35576923076923</v>
      </c>
      <c r="EM23" s="9">
        <v>16.696153846153848</v>
      </c>
      <c r="EN23" s="9">
        <v>264.53205128205127</v>
      </c>
      <c r="EO23" s="9">
        <v>43.935256410256414</v>
      </c>
      <c r="EP23" s="9">
        <v>56.11923076923077</v>
      </c>
      <c r="EQ23" s="9">
        <v>46.489102564102566</v>
      </c>
      <c r="ER23" s="9">
        <v>26.985897435897435</v>
      </c>
      <c r="ES23" s="9">
        <v>91.0025641025641</v>
      </c>
      <c r="ET23" s="9">
        <v>175.41474358974358</v>
      </c>
      <c r="EU23" s="9">
        <v>136.4378205128205</v>
      </c>
      <c r="EV23" s="9">
        <v>38.97692307692308</v>
      </c>
      <c r="EW23" s="9">
        <v>36.447435897435895</v>
      </c>
      <c r="EX23" s="9">
        <v>2.5294871794871794</v>
      </c>
      <c r="EY23" s="9">
        <v>136.4378205128205</v>
      </c>
      <c r="EZ23" s="9">
        <v>76.78525641025641</v>
      </c>
      <c r="FA23" s="9">
        <v>34.46346153846154</v>
      </c>
      <c r="FB23" s="9">
        <v>12.02948717948718</v>
      </c>
      <c r="FC23" s="9">
        <v>12.630128205128205</v>
      </c>
      <c r="FD23" s="9">
        <v>0.5294871794871795</v>
      </c>
      <c r="FE23" s="9">
        <v>15.206410256410257</v>
      </c>
      <c r="FF23" s="9">
        <v>22.853846153846153</v>
      </c>
      <c r="FG23" s="9">
        <v>13.76025641025641</v>
      </c>
      <c r="FH23" s="9">
        <v>20.008333333333333</v>
      </c>
      <c r="FI23" s="9">
        <v>28.992948717948718</v>
      </c>
      <c r="FJ23" s="9">
        <v>5.338461538461538</v>
      </c>
      <c r="FK23" s="9">
        <v>9.421794871794871</v>
      </c>
      <c r="FL23" s="9">
        <v>5.125</v>
      </c>
      <c r="FM23" s="9">
        <v>0</v>
      </c>
      <c r="FN23" s="9">
        <v>6.267307692307693</v>
      </c>
      <c r="FO23" s="9">
        <v>2.487820512820513</v>
      </c>
      <c r="FP23" s="9">
        <v>2.4461538461538463</v>
      </c>
      <c r="FQ23" s="9">
        <v>0</v>
      </c>
      <c r="FR23" s="9">
        <v>1</v>
      </c>
      <c r="FS23" s="9">
        <v>3.5294871794871794</v>
      </c>
      <c r="FT23" s="9">
        <v>136.4378205128205</v>
      </c>
      <c r="FU23" s="9">
        <v>0.2916666666666667</v>
      </c>
      <c r="FV23" s="9">
        <v>42.83141025641026</v>
      </c>
      <c r="FW23" s="9">
        <v>9.291666666666668</v>
      </c>
      <c r="FX23" s="9">
        <v>16.208333333333336</v>
      </c>
      <c r="FY23" s="9">
        <v>6.267307692307693</v>
      </c>
      <c r="FZ23" s="9">
        <v>3.0416666666666665</v>
      </c>
      <c r="GA23" s="9">
        <v>2.9339743589743588</v>
      </c>
      <c r="GB23" s="9">
        <v>0.2916666666666667</v>
      </c>
      <c r="GC23" s="9">
        <v>4.8679487179487175</v>
      </c>
      <c r="GD23" s="9">
        <v>10.338461538461537</v>
      </c>
      <c r="GE23" s="9">
        <v>11.034615384615385</v>
      </c>
      <c r="GF23" s="9">
        <v>34.47179487179487</v>
      </c>
      <c r="GG23" s="9">
        <v>29.47179487179487</v>
      </c>
      <c r="GH23" s="9">
        <v>2</v>
      </c>
      <c r="GI23" s="9">
        <v>0</v>
      </c>
      <c r="GJ23" s="9">
        <v>1</v>
      </c>
      <c r="GK23" s="9">
        <v>2</v>
      </c>
      <c r="GL23" s="9">
        <v>0</v>
      </c>
      <c r="GM23" s="9">
        <v>237.5275641025641</v>
      </c>
      <c r="GN23" s="9">
        <v>49.17307692307692</v>
      </c>
      <c r="GO23" s="9">
        <v>1.4461538461538461</v>
      </c>
      <c r="GP23" s="9">
        <v>1</v>
      </c>
      <c r="GQ23" s="9">
        <v>35.289743589743594</v>
      </c>
      <c r="GR23" s="9">
        <v>0.08333333333333333</v>
      </c>
      <c r="GS23" s="9">
        <v>110.24551282051283</v>
      </c>
      <c r="GT23" s="9">
        <v>24.18397435897436</v>
      </c>
      <c r="GU23" s="9">
        <v>1</v>
      </c>
      <c r="GV23" s="9">
        <v>3.612820512820513</v>
      </c>
      <c r="GW23" s="9">
        <v>9.517307692307693</v>
      </c>
      <c r="GX23" s="9">
        <v>1.9756410256410257</v>
      </c>
    </row>
    <row r="24" spans="1:206" ht="12.75">
      <c r="A24" s="5" t="s">
        <v>410</v>
      </c>
      <c r="B24" s="9">
        <v>68.09</v>
      </c>
      <c r="C24" s="9">
        <v>485.1648148148148</v>
      </c>
      <c r="D24" s="9">
        <v>21.84259259259259</v>
      </c>
      <c r="E24" s="9">
        <v>53.43703703703704</v>
      </c>
      <c r="F24" s="9">
        <v>63.762962962962966</v>
      </c>
      <c r="G24" s="9">
        <v>77.89444444444445</v>
      </c>
      <c r="H24" s="9">
        <v>124.32222222222222</v>
      </c>
      <c r="I24" s="9">
        <v>106.79074074074074</v>
      </c>
      <c r="J24" s="9">
        <v>37.114814814814814</v>
      </c>
      <c r="K24" s="9">
        <v>75.27962962962962</v>
      </c>
      <c r="L24" s="9">
        <v>303.12222222222226</v>
      </c>
      <c r="M24" s="9">
        <v>106.76296296296297</v>
      </c>
      <c r="N24" s="9">
        <v>237.45185185185184</v>
      </c>
      <c r="O24" s="9">
        <v>247.71296296296296</v>
      </c>
      <c r="P24" s="9">
        <v>485.1648148148148</v>
      </c>
      <c r="Q24" s="9">
        <v>0</v>
      </c>
      <c r="R24" s="9">
        <v>203.88703703703703</v>
      </c>
      <c r="S24" s="9">
        <v>48.227777777777774</v>
      </c>
      <c r="T24" s="9">
        <v>88.52222222222223</v>
      </c>
      <c r="U24" s="9">
        <v>26.30185185185185</v>
      </c>
      <c r="V24" s="9">
        <v>25.572222222222223</v>
      </c>
      <c r="W24" s="9">
        <v>12.87962962962963</v>
      </c>
      <c r="X24" s="9">
        <v>2.3833333333333333</v>
      </c>
      <c r="Y24" s="9">
        <v>177.61111111111111</v>
      </c>
      <c r="Z24" s="9">
        <v>1.3833333333333333</v>
      </c>
      <c r="AA24" s="9">
        <v>0.9629629629629629</v>
      </c>
      <c r="AB24" s="9">
        <v>12.805555555555557</v>
      </c>
      <c r="AC24" s="9">
        <v>7.272222222222223</v>
      </c>
      <c r="AD24" s="9">
        <v>377.1425925925926</v>
      </c>
      <c r="AE24" s="9">
        <v>7.692592592592592</v>
      </c>
      <c r="AF24" s="9">
        <v>77.1925925925926</v>
      </c>
      <c r="AG24" s="9">
        <v>82.58888888888889</v>
      </c>
      <c r="AH24" s="9">
        <v>36.412962962962965</v>
      </c>
      <c r="AI24" s="9">
        <v>286.18703703703704</v>
      </c>
      <c r="AJ24" s="9">
        <v>140.44074074074075</v>
      </c>
      <c r="AK24" s="9">
        <v>48.84444444444445</v>
      </c>
      <c r="AL24" s="9">
        <v>7.729629629629629</v>
      </c>
      <c r="AM24" s="9">
        <v>1.9629629629629628</v>
      </c>
      <c r="AN24" s="9">
        <v>31.955555555555556</v>
      </c>
      <c r="AO24" s="9">
        <v>47.69444444444444</v>
      </c>
      <c r="AP24" s="9">
        <v>405.5148148148148</v>
      </c>
      <c r="AQ24" s="9">
        <v>437.3685185185185</v>
      </c>
      <c r="AR24" s="9">
        <v>23.029629629629632</v>
      </c>
      <c r="AS24" s="9">
        <v>8</v>
      </c>
      <c r="AT24" s="9">
        <v>2.3833333333333333</v>
      </c>
      <c r="AU24" s="9">
        <v>14.383333333333333</v>
      </c>
      <c r="AV24" s="9">
        <v>485.1648148148148</v>
      </c>
      <c r="AW24" s="9">
        <v>316.28333333333336</v>
      </c>
      <c r="AX24" s="9">
        <v>146.33703703703702</v>
      </c>
      <c r="AY24" s="9">
        <v>5.925925925925926</v>
      </c>
      <c r="AZ24" s="9">
        <v>0</v>
      </c>
      <c r="BA24" s="9">
        <v>12.272222222222222</v>
      </c>
      <c r="BB24" s="9">
        <v>0.9629629629629629</v>
      </c>
      <c r="BC24" s="9">
        <v>485.1648148148148</v>
      </c>
      <c r="BD24" s="9">
        <v>258.85740740740744</v>
      </c>
      <c r="BE24" s="9">
        <v>69.91111111111111</v>
      </c>
      <c r="BF24" s="9">
        <v>56.31296296296296</v>
      </c>
      <c r="BG24" s="9">
        <v>18.262962962962963</v>
      </c>
      <c r="BH24" s="9">
        <v>44.93888888888889</v>
      </c>
      <c r="BI24" s="9">
        <v>26.225925925925925</v>
      </c>
      <c r="BJ24" s="9">
        <v>9.272222222222222</v>
      </c>
      <c r="BK24" s="9">
        <v>1.3833333333333333</v>
      </c>
      <c r="BL24" s="9">
        <v>485.1648148148148</v>
      </c>
      <c r="BM24" s="9">
        <v>152.50185185185185</v>
      </c>
      <c r="BN24" s="9">
        <v>37.779629629629625</v>
      </c>
      <c r="BO24" s="9">
        <v>57.031481481481485</v>
      </c>
      <c r="BP24" s="9">
        <v>0.38333333333333336</v>
      </c>
      <c r="BQ24" s="9">
        <v>181.5222222222222</v>
      </c>
      <c r="BR24" s="9">
        <v>54.56296296296296</v>
      </c>
      <c r="BS24" s="9">
        <v>485.1648148148148</v>
      </c>
      <c r="BT24" s="9">
        <v>299.824074074074</v>
      </c>
      <c r="BU24" s="9">
        <v>149.3</v>
      </c>
      <c r="BV24" s="9">
        <v>1.7666666666666666</v>
      </c>
      <c r="BW24" s="9">
        <v>2.9259259259259256</v>
      </c>
      <c r="BX24" s="9">
        <v>3.962962962962963</v>
      </c>
      <c r="BY24" s="9">
        <v>12.30925925925926</v>
      </c>
      <c r="BZ24" s="9">
        <v>31.348148148148148</v>
      </c>
      <c r="CA24" s="9">
        <v>0</v>
      </c>
      <c r="CB24" s="9">
        <v>2</v>
      </c>
      <c r="CC24" s="9">
        <v>1.9629629629629628</v>
      </c>
      <c r="CD24" s="9">
        <v>27.385185185185186</v>
      </c>
      <c r="CE24" s="9">
        <v>474.05185185185184</v>
      </c>
      <c r="CF24" s="9">
        <v>473.05185185185184</v>
      </c>
      <c r="CG24" s="9">
        <v>1</v>
      </c>
      <c r="CH24" s="9">
        <v>0</v>
      </c>
      <c r="CI24" s="9">
        <v>33.92962962962963</v>
      </c>
      <c r="CJ24" s="9">
        <v>428.4666666666667</v>
      </c>
      <c r="CK24" s="9">
        <v>90.64444444444445</v>
      </c>
      <c r="CL24" s="9">
        <v>44.35</v>
      </c>
      <c r="CM24" s="9">
        <v>372.7703703703704</v>
      </c>
      <c r="CN24" s="9">
        <v>61.227777777777774</v>
      </c>
      <c r="CO24" s="9">
        <v>125.44074074074074</v>
      </c>
      <c r="CP24" s="9">
        <v>67.5962962962963</v>
      </c>
      <c r="CQ24" s="9">
        <v>8.346296296296297</v>
      </c>
      <c r="CR24" s="9">
        <v>3.3833333333333333</v>
      </c>
      <c r="CS24" s="9">
        <v>0</v>
      </c>
      <c r="CT24" s="9">
        <v>372.7703703703704</v>
      </c>
      <c r="CU24" s="9">
        <v>106.77592592592593</v>
      </c>
      <c r="CV24" s="9">
        <v>66.56481481481481</v>
      </c>
      <c r="CW24" s="9">
        <v>11.805555555555557</v>
      </c>
      <c r="CX24" s="9">
        <v>14.412962962962963</v>
      </c>
      <c r="CY24" s="9">
        <v>7.87962962962963</v>
      </c>
      <c r="CZ24" s="9">
        <v>6.112962962962962</v>
      </c>
      <c r="DA24" s="9">
        <v>8.346296296296297</v>
      </c>
      <c r="DB24" s="9">
        <v>1.9629629629629628</v>
      </c>
      <c r="DC24" s="9">
        <v>3</v>
      </c>
      <c r="DD24" s="9">
        <v>1</v>
      </c>
      <c r="DE24" s="9">
        <v>257.64814814814815</v>
      </c>
      <c r="DF24" s="9">
        <v>18.03888888888889</v>
      </c>
      <c r="DG24" s="9">
        <v>63.190740740740736</v>
      </c>
      <c r="DH24" s="9">
        <v>39.638888888888886</v>
      </c>
      <c r="DI24" s="9">
        <v>90.21296296296296</v>
      </c>
      <c r="DJ24" s="9">
        <v>46.56666666666666</v>
      </c>
      <c r="DK24" s="9">
        <v>257.64814814814815</v>
      </c>
      <c r="DL24" s="9">
        <v>26.18888888888889</v>
      </c>
      <c r="DM24" s="9">
        <v>4</v>
      </c>
      <c r="DN24" s="9">
        <v>4.766666666666667</v>
      </c>
      <c r="DO24" s="9">
        <v>1</v>
      </c>
      <c r="DP24" s="9">
        <v>2.3092592592592593</v>
      </c>
      <c r="DQ24" s="9">
        <v>23.142592592592592</v>
      </c>
      <c r="DR24" s="9">
        <v>25.142592592592592</v>
      </c>
      <c r="DS24" s="9">
        <v>5.766666666666667</v>
      </c>
      <c r="DT24" s="9">
        <v>24.918518518518518</v>
      </c>
      <c r="DU24" s="9">
        <v>5</v>
      </c>
      <c r="DV24" s="9">
        <v>2.962962962962963</v>
      </c>
      <c r="DW24" s="9">
        <v>7.272222222222223</v>
      </c>
      <c r="DX24" s="9">
        <v>22.422222222222224</v>
      </c>
      <c r="DY24" s="9">
        <v>6.383333333333333</v>
      </c>
      <c r="DZ24" s="9">
        <v>23.992592592592594</v>
      </c>
      <c r="EA24" s="9">
        <v>24.422222222222224</v>
      </c>
      <c r="EB24" s="9">
        <v>39.26481481481481</v>
      </c>
      <c r="EC24" s="9">
        <v>8.692592592592593</v>
      </c>
      <c r="ED24" s="9">
        <v>257.64814814814815</v>
      </c>
      <c r="EE24" s="9">
        <v>27.414814814814815</v>
      </c>
      <c r="EF24" s="9">
        <v>56.49074074074074</v>
      </c>
      <c r="EG24" s="9">
        <v>28.76851851851852</v>
      </c>
      <c r="EH24" s="9">
        <v>21.45925925925926</v>
      </c>
      <c r="EI24" s="9">
        <v>52.257407407407406</v>
      </c>
      <c r="EJ24" s="9">
        <v>24.422222222222224</v>
      </c>
      <c r="EK24" s="9">
        <v>9.15</v>
      </c>
      <c r="EL24" s="9">
        <v>12.87962962962963</v>
      </c>
      <c r="EM24" s="9">
        <v>24.805555555555557</v>
      </c>
      <c r="EN24" s="9">
        <v>409.8851851851852</v>
      </c>
      <c r="EO24" s="9">
        <v>81.59444444444445</v>
      </c>
      <c r="EP24" s="9">
        <v>82.48518518518519</v>
      </c>
      <c r="EQ24" s="9">
        <v>59.06111111111111</v>
      </c>
      <c r="ER24" s="9">
        <v>42.46111111111111</v>
      </c>
      <c r="ES24" s="9">
        <v>144.28333333333333</v>
      </c>
      <c r="ET24" s="9">
        <v>212.38333333333333</v>
      </c>
      <c r="EU24" s="9">
        <v>203.88703703703703</v>
      </c>
      <c r="EV24" s="9">
        <v>8.496296296296297</v>
      </c>
      <c r="EW24" s="9">
        <v>8.112962962962962</v>
      </c>
      <c r="EX24" s="9">
        <v>0.38333333333333336</v>
      </c>
      <c r="EY24" s="9">
        <v>203.88703703703703</v>
      </c>
      <c r="EZ24" s="9">
        <v>173.57407407407408</v>
      </c>
      <c r="FA24" s="9">
        <v>20.546296296296298</v>
      </c>
      <c r="FB24" s="9">
        <v>4.383333333333334</v>
      </c>
      <c r="FC24" s="9">
        <v>1</v>
      </c>
      <c r="FD24" s="9">
        <v>4.383333333333333</v>
      </c>
      <c r="FE24" s="9">
        <v>18.075925925925926</v>
      </c>
      <c r="FF24" s="9">
        <v>30.151851851851852</v>
      </c>
      <c r="FG24" s="9">
        <v>26.422222222222224</v>
      </c>
      <c r="FH24" s="9">
        <v>42.76111111111111</v>
      </c>
      <c r="FI24" s="9">
        <v>31.340740740740742</v>
      </c>
      <c r="FJ24" s="9">
        <v>13.533333333333333</v>
      </c>
      <c r="FK24" s="9">
        <v>8.225925925925925</v>
      </c>
      <c r="FL24" s="9">
        <v>7.112962962962962</v>
      </c>
      <c r="FM24" s="9">
        <v>2</v>
      </c>
      <c r="FN24" s="9">
        <v>6.729629629629629</v>
      </c>
      <c r="FO24" s="9">
        <v>4.15</v>
      </c>
      <c r="FP24" s="9">
        <v>5.383333333333333</v>
      </c>
      <c r="FQ24" s="9">
        <v>0</v>
      </c>
      <c r="FR24" s="9">
        <v>2</v>
      </c>
      <c r="FS24" s="9">
        <v>6</v>
      </c>
      <c r="FT24" s="9">
        <v>203.88703703703703</v>
      </c>
      <c r="FU24" s="9">
        <v>1.3833333333333333</v>
      </c>
      <c r="FV24" s="9">
        <v>50.56666666666666</v>
      </c>
      <c r="FW24" s="9">
        <v>17.496296296296297</v>
      </c>
      <c r="FX24" s="9">
        <v>15.112962962962962</v>
      </c>
      <c r="FY24" s="9">
        <v>6.729629629629629</v>
      </c>
      <c r="FZ24" s="9">
        <v>5.766666666666667</v>
      </c>
      <c r="GA24" s="9">
        <v>0.9629629629629629</v>
      </c>
      <c r="GB24" s="9">
        <v>0</v>
      </c>
      <c r="GC24" s="9">
        <v>10</v>
      </c>
      <c r="GD24" s="9">
        <v>8.075925925925926</v>
      </c>
      <c r="GE24" s="9">
        <v>29.03888888888889</v>
      </c>
      <c r="GF24" s="9">
        <v>65.34074074074074</v>
      </c>
      <c r="GG24" s="9">
        <v>59.031481481481485</v>
      </c>
      <c r="GH24" s="9">
        <v>2</v>
      </c>
      <c r="GI24" s="9">
        <v>1</v>
      </c>
      <c r="GJ24" s="9">
        <v>0</v>
      </c>
      <c r="GK24" s="9">
        <v>0.9629629629629629</v>
      </c>
      <c r="GL24" s="9">
        <v>2.346296296296296</v>
      </c>
      <c r="GM24" s="9">
        <v>322.89074074074074</v>
      </c>
      <c r="GN24" s="9">
        <v>76.40925925925926</v>
      </c>
      <c r="GO24" s="9">
        <v>0</v>
      </c>
      <c r="GP24" s="9">
        <v>1</v>
      </c>
      <c r="GQ24" s="9">
        <v>33.22962962962963</v>
      </c>
      <c r="GR24" s="9">
        <v>1.15</v>
      </c>
      <c r="GS24" s="9">
        <v>161.7425925925926</v>
      </c>
      <c r="GT24" s="9">
        <v>27.525925925925925</v>
      </c>
      <c r="GU24" s="9">
        <v>0</v>
      </c>
      <c r="GV24" s="9">
        <v>1.3833333333333333</v>
      </c>
      <c r="GW24" s="9">
        <v>15.066666666666666</v>
      </c>
      <c r="GX24" s="9">
        <v>5.383333333333333</v>
      </c>
    </row>
    <row r="25" spans="1:206" ht="12.75">
      <c r="A25" s="5" t="s">
        <v>337</v>
      </c>
      <c r="B25" s="9">
        <v>17.04</v>
      </c>
      <c r="C25" s="9">
        <v>1808.8536369576984</v>
      </c>
      <c r="D25" s="9">
        <v>85.77394729860988</v>
      </c>
      <c r="E25" s="9">
        <v>193.28591798316316</v>
      </c>
      <c r="F25" s="9">
        <v>258.26994625117544</v>
      </c>
      <c r="G25" s="9">
        <v>323.4875396411866</v>
      </c>
      <c r="H25" s="9">
        <v>403.29149775030146</v>
      </c>
      <c r="I25" s="9">
        <v>359.3155312434802</v>
      </c>
      <c r="J25" s="9">
        <v>185.4292567897816</v>
      </c>
      <c r="K25" s="9">
        <v>279.05986528177306</v>
      </c>
      <c r="L25" s="9">
        <v>1135.963292874867</v>
      </c>
      <c r="M25" s="9">
        <v>393.83047880105846</v>
      </c>
      <c r="N25" s="9">
        <v>874.4093028660467</v>
      </c>
      <c r="O25" s="9">
        <v>934.4443340916517</v>
      </c>
      <c r="P25" s="9">
        <v>1796.8536369576984</v>
      </c>
      <c r="Q25" s="9">
        <v>12</v>
      </c>
      <c r="R25" s="9">
        <v>841.504732263915</v>
      </c>
      <c r="S25" s="9">
        <v>292.5995516655168</v>
      </c>
      <c r="T25" s="9">
        <v>312.5268041364322</v>
      </c>
      <c r="U25" s="9">
        <v>112.2596224945125</v>
      </c>
      <c r="V25" s="9">
        <v>87.90730118399755</v>
      </c>
      <c r="W25" s="9">
        <v>28.78653917367402</v>
      </c>
      <c r="X25" s="9">
        <v>7.42491360978203</v>
      </c>
      <c r="Y25" s="9">
        <v>577.4880244931397</v>
      </c>
      <c r="Z25" s="9">
        <v>116.4375</v>
      </c>
      <c r="AA25" s="9">
        <v>24</v>
      </c>
      <c r="AB25" s="9">
        <v>92.47605226117953</v>
      </c>
      <c r="AC25" s="9">
        <v>16.249671903038415</v>
      </c>
      <c r="AD25" s="9">
        <v>1074.807914088322</v>
      </c>
      <c r="AE25" s="9">
        <v>175.29309694869136</v>
      </c>
      <c r="AF25" s="9">
        <v>354.05781424944803</v>
      </c>
      <c r="AG25" s="9">
        <v>246.5969549966037</v>
      </c>
      <c r="AH25" s="9">
        <v>65.55686606917193</v>
      </c>
      <c r="AI25" s="9">
        <v>983.9821527552114</v>
      </c>
      <c r="AJ25" s="9">
        <v>523.3324983360928</v>
      </c>
      <c r="AK25" s="9">
        <v>220.794141432817</v>
      </c>
      <c r="AL25" s="9">
        <v>67.0486416101463</v>
      </c>
      <c r="AM25" s="9">
        <v>13.696202823430731</v>
      </c>
      <c r="AN25" s="9">
        <v>149.2985997012082</v>
      </c>
      <c r="AO25" s="9">
        <v>185.11316706579095</v>
      </c>
      <c r="AP25" s="9">
        <v>1474.441870190699</v>
      </c>
      <c r="AQ25" s="9">
        <v>1663.4021506510935</v>
      </c>
      <c r="AR25" s="9">
        <v>82.1174605864779</v>
      </c>
      <c r="AS25" s="9">
        <v>13.627441439095575</v>
      </c>
      <c r="AT25" s="9">
        <v>10.204964114832537</v>
      </c>
      <c r="AU25" s="9">
        <v>39.50162016619862</v>
      </c>
      <c r="AV25" s="9">
        <v>1808.8536369576984</v>
      </c>
      <c r="AW25" s="9">
        <v>1490.1007979061628</v>
      </c>
      <c r="AX25" s="9">
        <v>251.75797674718697</v>
      </c>
      <c r="AY25" s="9">
        <v>8.41371087928465</v>
      </c>
      <c r="AZ25" s="9">
        <v>1.3877551020408163</v>
      </c>
      <c r="BA25" s="9">
        <v>40.22532039549942</v>
      </c>
      <c r="BB25" s="9">
        <v>6.7894736842105265</v>
      </c>
      <c r="BC25" s="9">
        <v>1808.8536369576984</v>
      </c>
      <c r="BD25" s="9">
        <v>1102.1170501078827</v>
      </c>
      <c r="BE25" s="9">
        <v>179.59870988280792</v>
      </c>
      <c r="BF25" s="9">
        <v>286.98588975854943</v>
      </c>
      <c r="BG25" s="9">
        <v>59.019038530255095</v>
      </c>
      <c r="BH25" s="9">
        <v>77.11484987751473</v>
      </c>
      <c r="BI25" s="9">
        <v>64.69179470569831</v>
      </c>
      <c r="BJ25" s="9">
        <v>34.890583646327514</v>
      </c>
      <c r="BK25" s="9">
        <v>4.43572044866264</v>
      </c>
      <c r="BL25" s="9">
        <v>1808.8536369576984</v>
      </c>
      <c r="BM25" s="9">
        <v>750.7226387614946</v>
      </c>
      <c r="BN25" s="9">
        <v>163.66458588455387</v>
      </c>
      <c r="BO25" s="9">
        <v>159.9412960404702</v>
      </c>
      <c r="BP25" s="9">
        <v>4.540983606557377</v>
      </c>
      <c r="BQ25" s="9">
        <v>570.0872002054672</v>
      </c>
      <c r="BR25" s="9">
        <v>150.64920003285124</v>
      </c>
      <c r="BS25" s="9">
        <v>1808.8536369576984</v>
      </c>
      <c r="BT25" s="9">
        <v>1446.7561050806707</v>
      </c>
      <c r="BU25" s="9">
        <v>261.7481742687924</v>
      </c>
      <c r="BV25" s="9">
        <v>11.252171810105066</v>
      </c>
      <c r="BW25" s="9">
        <v>11.451674641148326</v>
      </c>
      <c r="BX25" s="9">
        <v>4.954694485842027</v>
      </c>
      <c r="BY25" s="9">
        <v>38.890583646327514</v>
      </c>
      <c r="BZ25" s="9">
        <v>76.64551115698194</v>
      </c>
      <c r="CA25" s="9">
        <v>13.540983606557377</v>
      </c>
      <c r="CB25" s="9">
        <v>15.592719216873354</v>
      </c>
      <c r="CC25" s="9">
        <v>10.742881794650561</v>
      </c>
      <c r="CD25" s="9">
        <v>36.76892653890066</v>
      </c>
      <c r="CE25" s="9">
        <v>1764.4077889929208</v>
      </c>
      <c r="CF25" s="9">
        <v>1752.6403248780884</v>
      </c>
      <c r="CG25" s="9">
        <v>9.767464114832537</v>
      </c>
      <c r="CH25" s="9">
        <v>2</v>
      </c>
      <c r="CI25" s="9">
        <v>56.01009580983542</v>
      </c>
      <c r="CJ25" s="9">
        <v>1668.0514572082393</v>
      </c>
      <c r="CK25" s="9">
        <v>334.6486846863095</v>
      </c>
      <c r="CL25" s="9">
        <v>62.58606611402895</v>
      </c>
      <c r="CM25" s="9">
        <v>1344.3645148861435</v>
      </c>
      <c r="CN25" s="9">
        <v>195.54341649711887</v>
      </c>
      <c r="CO25" s="9">
        <v>558.8168759645725</v>
      </c>
      <c r="CP25" s="9">
        <v>158.41935996402904</v>
      </c>
      <c r="CQ25" s="9">
        <v>42.819391130049944</v>
      </c>
      <c r="CR25" s="9">
        <v>21.454863197664874</v>
      </c>
      <c r="CS25" s="9">
        <v>1.3877551020408163</v>
      </c>
      <c r="CT25" s="9">
        <v>1344.3645148861435</v>
      </c>
      <c r="CU25" s="9">
        <v>365.9228530306676</v>
      </c>
      <c r="CV25" s="9">
        <v>216.0730478594293</v>
      </c>
      <c r="CW25" s="9">
        <v>27.110077260961646</v>
      </c>
      <c r="CX25" s="9">
        <v>57.29389563300416</v>
      </c>
      <c r="CY25" s="9">
        <v>48.83596102375377</v>
      </c>
      <c r="CZ25" s="9">
        <v>16.609871253518794</v>
      </c>
      <c r="DA25" s="9">
        <v>42.819391130049944</v>
      </c>
      <c r="DB25" s="9">
        <v>16.14246926840912</v>
      </c>
      <c r="DC25" s="9">
        <v>8.366238708598194</v>
      </c>
      <c r="DD25" s="9">
        <v>5.332199546485261</v>
      </c>
      <c r="DE25" s="9">
        <v>934.2345156233853</v>
      </c>
      <c r="DF25" s="9">
        <v>68.61202562861628</v>
      </c>
      <c r="DG25" s="9">
        <v>174.6243398708609</v>
      </c>
      <c r="DH25" s="9">
        <v>166.0446816712671</v>
      </c>
      <c r="DI25" s="9">
        <v>352.77516653522594</v>
      </c>
      <c r="DJ25" s="9">
        <v>172.17830191741507</v>
      </c>
      <c r="DK25" s="9">
        <v>934.2345156233853</v>
      </c>
      <c r="DL25" s="9">
        <v>31.43444703279382</v>
      </c>
      <c r="DM25" s="9">
        <v>12.133702823430731</v>
      </c>
      <c r="DN25" s="9">
        <v>58.71987500820392</v>
      </c>
      <c r="DO25" s="9">
        <v>12.91220611051438</v>
      </c>
      <c r="DP25" s="9">
        <v>2</v>
      </c>
      <c r="DQ25" s="9">
        <v>130.7318945027746</v>
      </c>
      <c r="DR25" s="9">
        <v>168.79557480743233</v>
      </c>
      <c r="DS25" s="9">
        <v>33.012311712145305</v>
      </c>
      <c r="DT25" s="9">
        <v>78.58349699607402</v>
      </c>
      <c r="DU25" s="9">
        <v>18.59093966553599</v>
      </c>
      <c r="DV25" s="9">
        <v>12.872727272727273</v>
      </c>
      <c r="DW25" s="9">
        <v>19.274181379483057</v>
      </c>
      <c r="DX25" s="9">
        <v>38.77878947510711</v>
      </c>
      <c r="DY25" s="9">
        <v>33.22460003977013</v>
      </c>
      <c r="DZ25" s="9">
        <v>55.838061979962326</v>
      </c>
      <c r="EA25" s="9">
        <v>66.48400050806528</v>
      </c>
      <c r="EB25" s="9">
        <v>120.61039361675068</v>
      </c>
      <c r="EC25" s="9">
        <v>40.23731269261436</v>
      </c>
      <c r="ED25" s="9">
        <v>934.2345156233853</v>
      </c>
      <c r="EE25" s="9">
        <v>98.1846012465697</v>
      </c>
      <c r="EF25" s="9">
        <v>134.5257206981153</v>
      </c>
      <c r="EG25" s="9">
        <v>103.29975432913773</v>
      </c>
      <c r="EH25" s="9">
        <v>102.263649863428</v>
      </c>
      <c r="EI25" s="9">
        <v>191.59962976732515</v>
      </c>
      <c r="EJ25" s="9">
        <v>66.44525804478195</v>
      </c>
      <c r="EK25" s="9">
        <v>72.59827121517156</v>
      </c>
      <c r="EL25" s="9">
        <v>67.94748414975057</v>
      </c>
      <c r="EM25" s="9">
        <v>97.37014630910541</v>
      </c>
      <c r="EN25" s="9">
        <v>1529.793771675925</v>
      </c>
      <c r="EO25" s="9">
        <v>410.66194962781304</v>
      </c>
      <c r="EP25" s="9">
        <v>365.61630684563943</v>
      </c>
      <c r="EQ25" s="9">
        <v>233.9245088383616</v>
      </c>
      <c r="ER25" s="9">
        <v>141.3467224586909</v>
      </c>
      <c r="ES25" s="9">
        <v>378.24428390542033</v>
      </c>
      <c r="ET25" s="9">
        <v>899.1109574375936</v>
      </c>
      <c r="EU25" s="9">
        <v>841.504732263915</v>
      </c>
      <c r="EV25" s="9">
        <v>57.606225173678645</v>
      </c>
      <c r="EW25" s="9">
        <v>10.745910425769912</v>
      </c>
      <c r="EX25" s="9">
        <v>46.86031474790873</v>
      </c>
      <c r="EY25" s="9">
        <v>841.504732263915</v>
      </c>
      <c r="EZ25" s="9">
        <v>375.53525971713754</v>
      </c>
      <c r="FA25" s="9">
        <v>211.98646092068222</v>
      </c>
      <c r="FB25" s="9">
        <v>142.17069777292568</v>
      </c>
      <c r="FC25" s="9">
        <v>104.28643815201193</v>
      </c>
      <c r="FD25" s="9">
        <v>7.525875701157656</v>
      </c>
      <c r="FE25" s="9">
        <v>149.9718203010543</v>
      </c>
      <c r="FF25" s="9">
        <v>142.62773136446253</v>
      </c>
      <c r="FG25" s="9">
        <v>77.09782466154032</v>
      </c>
      <c r="FH25" s="9">
        <v>123.98857282879686</v>
      </c>
      <c r="FI25" s="9">
        <v>100.47784585701355</v>
      </c>
      <c r="FJ25" s="9">
        <v>55.43847813905284</v>
      </c>
      <c r="FK25" s="9">
        <v>38.06316188775821</v>
      </c>
      <c r="FL25" s="9">
        <v>35.89473684210526</v>
      </c>
      <c r="FM25" s="9">
        <v>4.286438152011923</v>
      </c>
      <c r="FN25" s="9">
        <v>40.77817003654548</v>
      </c>
      <c r="FO25" s="9">
        <v>32.77662281857863</v>
      </c>
      <c r="FP25" s="9">
        <v>4.3662387085981935</v>
      </c>
      <c r="FQ25" s="9">
        <v>0</v>
      </c>
      <c r="FR25" s="9">
        <v>4.872727272727273</v>
      </c>
      <c r="FS25" s="9">
        <v>30.864363393669752</v>
      </c>
      <c r="FT25" s="9">
        <v>841.504732263915</v>
      </c>
      <c r="FU25" s="9">
        <v>18</v>
      </c>
      <c r="FV25" s="9">
        <v>181.51699144426252</v>
      </c>
      <c r="FW25" s="9">
        <v>71.95531359313406</v>
      </c>
      <c r="FX25" s="9">
        <v>31.38138401411235</v>
      </c>
      <c r="FY25" s="9">
        <v>40.77817003654548</v>
      </c>
      <c r="FZ25" s="9">
        <v>13.696202823430731</v>
      </c>
      <c r="GA25" s="9">
        <v>12.081967213114755</v>
      </c>
      <c r="GB25" s="9">
        <v>15</v>
      </c>
      <c r="GC25" s="9">
        <v>63.61538552043297</v>
      </c>
      <c r="GD25" s="9">
        <v>86.35643478062126</v>
      </c>
      <c r="GE25" s="9">
        <v>99.0728220091603</v>
      </c>
      <c r="GF25" s="9">
        <v>274.56783228874474</v>
      </c>
      <c r="GG25" s="9">
        <v>199.17535161487925</v>
      </c>
      <c r="GH25" s="9">
        <v>0</v>
      </c>
      <c r="GI25" s="9">
        <v>50.4375</v>
      </c>
      <c r="GJ25" s="9">
        <v>2</v>
      </c>
      <c r="GK25" s="9">
        <v>13.480818974908706</v>
      </c>
      <c r="GL25" s="9">
        <v>9.474161698956781</v>
      </c>
      <c r="GM25" s="9">
        <v>1159.4904881917732</v>
      </c>
      <c r="GN25" s="9">
        <v>147.06117555749785</v>
      </c>
      <c r="GO25" s="9">
        <v>2</v>
      </c>
      <c r="GP25" s="9">
        <v>63.99827945689218</v>
      </c>
      <c r="GQ25" s="9">
        <v>130.94831804646455</v>
      </c>
      <c r="GR25" s="9">
        <v>2.4722222222222223</v>
      </c>
      <c r="GS25" s="9">
        <v>557.0030948761442</v>
      </c>
      <c r="GT25" s="9">
        <v>88.57192735226754</v>
      </c>
      <c r="GU25" s="9">
        <v>3.387755102040816</v>
      </c>
      <c r="GV25" s="9">
        <v>13.65891148325359</v>
      </c>
      <c r="GW25" s="9">
        <v>135.66486594297822</v>
      </c>
      <c r="GX25" s="9">
        <v>14.723938152011923</v>
      </c>
    </row>
    <row r="26" spans="1:206" ht="12.75">
      <c r="A26" s="5" t="s">
        <v>411</v>
      </c>
      <c r="B26" s="9">
        <v>349.98</v>
      </c>
      <c r="C26" s="9">
        <v>575.9318181818182</v>
      </c>
      <c r="D26" s="9">
        <v>22.795454545454547</v>
      </c>
      <c r="E26" s="9">
        <v>54.56818181818182</v>
      </c>
      <c r="F26" s="9">
        <v>82.75</v>
      </c>
      <c r="G26" s="9">
        <v>87.75</v>
      </c>
      <c r="H26" s="9">
        <v>149.13636363636363</v>
      </c>
      <c r="I26" s="9">
        <v>127.75</v>
      </c>
      <c r="J26" s="9">
        <v>51.18181818181818</v>
      </c>
      <c r="K26" s="9">
        <v>77.36363636363636</v>
      </c>
      <c r="L26" s="9">
        <v>368.4318181818182</v>
      </c>
      <c r="M26" s="9">
        <v>130.13636363636363</v>
      </c>
      <c r="N26" s="9">
        <v>292.8409090909091</v>
      </c>
      <c r="O26" s="9">
        <v>283.0909090909091</v>
      </c>
      <c r="P26" s="9">
        <v>574.9318181818182</v>
      </c>
      <c r="Q26" s="9">
        <v>1</v>
      </c>
      <c r="R26" s="9">
        <v>275.27272727272725</v>
      </c>
      <c r="S26" s="9">
        <v>103.1590909090909</v>
      </c>
      <c r="T26" s="9">
        <v>98.75</v>
      </c>
      <c r="U26" s="9">
        <v>34.18181818181818</v>
      </c>
      <c r="V26" s="9">
        <v>26.18181818181818</v>
      </c>
      <c r="W26" s="9">
        <v>11</v>
      </c>
      <c r="X26" s="9">
        <v>2</v>
      </c>
      <c r="Y26" s="9">
        <v>188.3409090909091</v>
      </c>
      <c r="Z26" s="9">
        <v>26.795454545454547</v>
      </c>
      <c r="AA26" s="9">
        <v>7</v>
      </c>
      <c r="AB26" s="9">
        <v>24.386363636363637</v>
      </c>
      <c r="AC26" s="9">
        <v>19.75</v>
      </c>
      <c r="AD26" s="9">
        <v>389.79545454545456</v>
      </c>
      <c r="AE26" s="9">
        <v>37.38636363636364</v>
      </c>
      <c r="AF26" s="9">
        <v>119.75</v>
      </c>
      <c r="AG26" s="9">
        <v>92.75</v>
      </c>
      <c r="AH26" s="9">
        <v>25.386363636363637</v>
      </c>
      <c r="AI26" s="9">
        <v>304.45454545454544</v>
      </c>
      <c r="AJ26" s="9">
        <v>166.52272727272728</v>
      </c>
      <c r="AK26" s="9">
        <v>80.1590909090909</v>
      </c>
      <c r="AL26" s="9">
        <v>22.795454545454547</v>
      </c>
      <c r="AM26" s="9">
        <v>2</v>
      </c>
      <c r="AN26" s="9">
        <v>49.38636363636364</v>
      </c>
      <c r="AO26" s="9">
        <v>77.95454545454545</v>
      </c>
      <c r="AP26" s="9">
        <v>448.5909090909091</v>
      </c>
      <c r="AQ26" s="9">
        <v>521.9545454545455</v>
      </c>
      <c r="AR26" s="9">
        <v>35.18181818181818</v>
      </c>
      <c r="AS26" s="9">
        <v>3</v>
      </c>
      <c r="AT26" s="9">
        <v>2</v>
      </c>
      <c r="AU26" s="9">
        <v>13.795454545454545</v>
      </c>
      <c r="AV26" s="9">
        <v>575.9318181818182</v>
      </c>
      <c r="AW26" s="9">
        <v>404.4090909090909</v>
      </c>
      <c r="AX26" s="9">
        <v>157.52272727272728</v>
      </c>
      <c r="AY26" s="9">
        <v>0</v>
      </c>
      <c r="AZ26" s="9">
        <v>1</v>
      </c>
      <c r="BA26" s="9">
        <v>10</v>
      </c>
      <c r="BB26" s="9">
        <v>1</v>
      </c>
      <c r="BC26" s="9">
        <v>575.9318181818182</v>
      </c>
      <c r="BD26" s="9">
        <v>315.6818181818182</v>
      </c>
      <c r="BE26" s="9">
        <v>96.13636363636364</v>
      </c>
      <c r="BF26" s="9">
        <v>65.1590909090909</v>
      </c>
      <c r="BG26" s="9">
        <v>12</v>
      </c>
      <c r="BH26" s="9">
        <v>47.77272727272727</v>
      </c>
      <c r="BI26" s="9">
        <v>28.18181818181818</v>
      </c>
      <c r="BJ26" s="9">
        <v>10</v>
      </c>
      <c r="BK26" s="9">
        <v>1</v>
      </c>
      <c r="BL26" s="9">
        <v>575.9318181818182</v>
      </c>
      <c r="BM26" s="9">
        <v>253.86363636363637</v>
      </c>
      <c r="BN26" s="9">
        <v>14.795454545454545</v>
      </c>
      <c r="BO26" s="9">
        <v>60.59090909090909</v>
      </c>
      <c r="BP26" s="9">
        <v>0</v>
      </c>
      <c r="BQ26" s="9">
        <v>188.29545454545456</v>
      </c>
      <c r="BR26" s="9">
        <v>53</v>
      </c>
      <c r="BS26" s="9">
        <v>575.9318181818182</v>
      </c>
      <c r="BT26" s="9">
        <v>398.22727272727275</v>
      </c>
      <c r="BU26" s="9">
        <v>159.9090909090909</v>
      </c>
      <c r="BV26" s="9">
        <v>0</v>
      </c>
      <c r="BW26" s="9">
        <v>1</v>
      </c>
      <c r="BX26" s="9">
        <v>0</v>
      </c>
      <c r="BY26" s="9">
        <v>9</v>
      </c>
      <c r="BZ26" s="9">
        <v>16.795454545454547</v>
      </c>
      <c r="CA26" s="9">
        <v>2</v>
      </c>
      <c r="CB26" s="9">
        <v>4</v>
      </c>
      <c r="CC26" s="9">
        <v>1</v>
      </c>
      <c r="CD26" s="9">
        <v>9.795454545454545</v>
      </c>
      <c r="CE26" s="9">
        <v>559.1363636363636</v>
      </c>
      <c r="CF26" s="9">
        <v>556.1363636363636</v>
      </c>
      <c r="CG26" s="9">
        <v>3</v>
      </c>
      <c r="CH26" s="9">
        <v>0</v>
      </c>
      <c r="CI26" s="9">
        <v>54.18181818181818</v>
      </c>
      <c r="CJ26" s="9">
        <v>476.95454545454544</v>
      </c>
      <c r="CK26" s="9">
        <v>106.1590909090909</v>
      </c>
      <c r="CL26" s="9">
        <v>32</v>
      </c>
      <c r="CM26" s="9">
        <v>447.3863636363636</v>
      </c>
      <c r="CN26" s="9">
        <v>76.36363636363636</v>
      </c>
      <c r="CO26" s="9">
        <v>142.13636363636363</v>
      </c>
      <c r="CP26" s="9">
        <v>56.15909090909091</v>
      </c>
      <c r="CQ26" s="9">
        <v>20.59090909090909</v>
      </c>
      <c r="CR26" s="9">
        <v>6.795454545454545</v>
      </c>
      <c r="CS26" s="9">
        <v>2</v>
      </c>
      <c r="CT26" s="9">
        <v>447.3863636363636</v>
      </c>
      <c r="CU26" s="9">
        <v>143.3409090909091</v>
      </c>
      <c r="CV26" s="9">
        <v>93.75</v>
      </c>
      <c r="CW26" s="9">
        <v>15</v>
      </c>
      <c r="CX26" s="9">
        <v>15.59090909090909</v>
      </c>
      <c r="CY26" s="9">
        <v>13</v>
      </c>
      <c r="CZ26" s="9">
        <v>6</v>
      </c>
      <c r="DA26" s="9">
        <v>20.59090909090909</v>
      </c>
      <c r="DB26" s="9">
        <v>3</v>
      </c>
      <c r="DC26" s="9">
        <v>5.795454545454545</v>
      </c>
      <c r="DD26" s="9">
        <v>1</v>
      </c>
      <c r="DE26" s="9">
        <v>281.45454545454544</v>
      </c>
      <c r="DF26" s="9">
        <v>33.97727272727273</v>
      </c>
      <c r="DG26" s="9">
        <v>59.97727272727273</v>
      </c>
      <c r="DH26" s="9">
        <v>46.59090909090909</v>
      </c>
      <c r="DI26" s="9">
        <v>88.56818181818181</v>
      </c>
      <c r="DJ26" s="9">
        <v>52.34090909090909</v>
      </c>
      <c r="DK26" s="9">
        <v>281.45454545454544</v>
      </c>
      <c r="DL26" s="9">
        <v>24.977272727272727</v>
      </c>
      <c r="DM26" s="9">
        <v>3</v>
      </c>
      <c r="DN26" s="9">
        <v>9.795454545454545</v>
      </c>
      <c r="DO26" s="9">
        <v>5</v>
      </c>
      <c r="DP26" s="9">
        <v>6</v>
      </c>
      <c r="DQ26" s="9">
        <v>34.38636363636364</v>
      </c>
      <c r="DR26" s="9">
        <v>17.59090909090909</v>
      </c>
      <c r="DS26" s="9">
        <v>13.795454545454545</v>
      </c>
      <c r="DT26" s="9">
        <v>19.386363636363637</v>
      </c>
      <c r="DU26" s="9">
        <v>6</v>
      </c>
      <c r="DV26" s="9">
        <v>1</v>
      </c>
      <c r="DW26" s="9">
        <v>8.977272727272727</v>
      </c>
      <c r="DX26" s="9">
        <v>11.59090909090909</v>
      </c>
      <c r="DY26" s="9">
        <v>11</v>
      </c>
      <c r="DZ26" s="9">
        <v>23.59090909090909</v>
      </c>
      <c r="EA26" s="9">
        <v>28.795454545454547</v>
      </c>
      <c r="EB26" s="9">
        <v>43.59090909090909</v>
      </c>
      <c r="EC26" s="9">
        <v>12.977272727272727</v>
      </c>
      <c r="ED26" s="9">
        <v>281.45454545454544</v>
      </c>
      <c r="EE26" s="9">
        <v>21.772727272727273</v>
      </c>
      <c r="EF26" s="9">
        <v>43.79545454545455</v>
      </c>
      <c r="EG26" s="9">
        <v>30.59090909090909</v>
      </c>
      <c r="EH26" s="9">
        <v>19.59090909090909</v>
      </c>
      <c r="EI26" s="9">
        <v>60.75</v>
      </c>
      <c r="EJ26" s="9">
        <v>44.18181818181818</v>
      </c>
      <c r="EK26" s="9">
        <v>8</v>
      </c>
      <c r="EL26" s="9">
        <v>28.386363636363637</v>
      </c>
      <c r="EM26" s="9">
        <v>24.386363636363637</v>
      </c>
      <c r="EN26" s="9">
        <v>498.5681818181818</v>
      </c>
      <c r="EO26" s="9">
        <v>119.95454545454545</v>
      </c>
      <c r="EP26" s="9">
        <v>133.75</v>
      </c>
      <c r="EQ26" s="9">
        <v>73.93181818181819</v>
      </c>
      <c r="ER26" s="9">
        <v>39.18181818181818</v>
      </c>
      <c r="ES26" s="9">
        <v>131.75</v>
      </c>
      <c r="ET26" s="9">
        <v>352</v>
      </c>
      <c r="EU26" s="9">
        <v>275.27272727272725</v>
      </c>
      <c r="EV26" s="9">
        <v>76.72727272727272</v>
      </c>
      <c r="EW26" s="9">
        <v>53.36363636363636</v>
      </c>
      <c r="EX26" s="9">
        <v>23.363636363636363</v>
      </c>
      <c r="EY26" s="9">
        <v>275.27272727272725</v>
      </c>
      <c r="EZ26" s="9">
        <v>206.29545454545456</v>
      </c>
      <c r="FA26" s="9">
        <v>43.38636363636364</v>
      </c>
      <c r="FB26" s="9">
        <v>21.795454545454547</v>
      </c>
      <c r="FC26" s="9">
        <v>3.7954545454545454</v>
      </c>
      <c r="FD26" s="9">
        <v>0</v>
      </c>
      <c r="FE26" s="9">
        <v>45.59090909090909</v>
      </c>
      <c r="FF26" s="9">
        <v>57.56818181818182</v>
      </c>
      <c r="FG26" s="9">
        <v>25.18181818181818</v>
      </c>
      <c r="FH26" s="9">
        <v>46.97727272727273</v>
      </c>
      <c r="FI26" s="9">
        <v>35.18181818181818</v>
      </c>
      <c r="FJ26" s="9">
        <v>10.795454545454545</v>
      </c>
      <c r="FK26" s="9">
        <v>13.59090909090909</v>
      </c>
      <c r="FL26" s="9">
        <v>10</v>
      </c>
      <c r="FM26" s="9">
        <v>1.7954545454545454</v>
      </c>
      <c r="FN26" s="9">
        <v>6.795454545454545</v>
      </c>
      <c r="FO26" s="9">
        <v>11</v>
      </c>
      <c r="FP26" s="9">
        <v>4</v>
      </c>
      <c r="FQ26" s="9">
        <v>0</v>
      </c>
      <c r="FR26" s="9">
        <v>0.7954545454545454</v>
      </c>
      <c r="FS26" s="9">
        <v>6</v>
      </c>
      <c r="FT26" s="9">
        <v>275.27272727272725</v>
      </c>
      <c r="FU26" s="9">
        <v>4.795454545454545</v>
      </c>
      <c r="FV26" s="9">
        <v>55.97727272727273</v>
      </c>
      <c r="FW26" s="9">
        <v>15.795454545454545</v>
      </c>
      <c r="FX26" s="9">
        <v>11.59090909090909</v>
      </c>
      <c r="FY26" s="9">
        <v>6.795454545454545</v>
      </c>
      <c r="FZ26" s="9">
        <v>2</v>
      </c>
      <c r="GA26" s="9">
        <v>2</v>
      </c>
      <c r="GB26" s="9">
        <v>2.7954545454545454</v>
      </c>
      <c r="GC26" s="9">
        <v>19.795454545454547</v>
      </c>
      <c r="GD26" s="9">
        <v>25.795454545454547</v>
      </c>
      <c r="GE26" s="9">
        <v>25.386363636363637</v>
      </c>
      <c r="GF26" s="9">
        <v>89.36363636363636</v>
      </c>
      <c r="GG26" s="9">
        <v>72.56818181818181</v>
      </c>
      <c r="GH26" s="9">
        <v>0</v>
      </c>
      <c r="GI26" s="9">
        <v>4</v>
      </c>
      <c r="GJ26" s="9">
        <v>2</v>
      </c>
      <c r="GK26" s="9">
        <v>7.795454545454545</v>
      </c>
      <c r="GL26" s="9">
        <v>3</v>
      </c>
      <c r="GM26" s="9">
        <v>351.02272727272725</v>
      </c>
      <c r="GN26" s="9">
        <v>79.72727272727272</v>
      </c>
      <c r="GO26" s="9">
        <v>0</v>
      </c>
      <c r="GP26" s="9">
        <v>5</v>
      </c>
      <c r="GQ26" s="9">
        <v>40.18181818181818</v>
      </c>
      <c r="GR26" s="9">
        <v>0</v>
      </c>
      <c r="GS26" s="9">
        <v>153.54545454545456</v>
      </c>
      <c r="GT26" s="9">
        <v>22.977272727272727</v>
      </c>
      <c r="GU26" s="9">
        <v>0</v>
      </c>
      <c r="GV26" s="9">
        <v>1</v>
      </c>
      <c r="GW26" s="9">
        <v>38.79545454545455</v>
      </c>
      <c r="GX26" s="9">
        <v>9.795454545454545</v>
      </c>
    </row>
    <row r="27" spans="1:206" ht="12.75">
      <c r="A27" s="5" t="s">
        <v>412</v>
      </c>
      <c r="B27" s="9">
        <v>47.3</v>
      </c>
      <c r="C27" s="9">
        <v>679.5607848361435</v>
      </c>
      <c r="D27" s="9">
        <v>22.775085956431823</v>
      </c>
      <c r="E27" s="9">
        <v>72.23891447493625</v>
      </c>
      <c r="F27" s="9">
        <v>90.32202895240995</v>
      </c>
      <c r="G27" s="9">
        <v>109.54960732818229</v>
      </c>
      <c r="H27" s="9">
        <v>154.45277788350523</v>
      </c>
      <c r="I27" s="9">
        <v>161.89140308808788</v>
      </c>
      <c r="J27" s="9">
        <v>68.33096715259012</v>
      </c>
      <c r="K27" s="9">
        <v>95.01400043136807</v>
      </c>
      <c r="L27" s="9">
        <v>423.3314683007904</v>
      </c>
      <c r="M27" s="9">
        <v>161.21531610398506</v>
      </c>
      <c r="N27" s="9">
        <v>332.45534706098783</v>
      </c>
      <c r="O27" s="9">
        <v>347.1054377751557</v>
      </c>
      <c r="P27" s="9">
        <v>677.3480188786968</v>
      </c>
      <c r="Q27" s="9">
        <v>2.2127659574468086</v>
      </c>
      <c r="R27" s="9">
        <v>320.693836511501</v>
      </c>
      <c r="S27" s="9">
        <v>102.37843032771286</v>
      </c>
      <c r="T27" s="9">
        <v>136.15519735089254</v>
      </c>
      <c r="U27" s="9">
        <v>43.0387787208668</v>
      </c>
      <c r="V27" s="9">
        <v>27.170675852269124</v>
      </c>
      <c r="W27" s="9">
        <v>7.897562770398</v>
      </c>
      <c r="X27" s="9">
        <v>4.053191489361702</v>
      </c>
      <c r="Y27" s="9">
        <v>227.99923876222738</v>
      </c>
      <c r="Z27" s="9">
        <v>11.106382978723405</v>
      </c>
      <c r="AA27" s="9">
        <v>11</v>
      </c>
      <c r="AB27" s="9">
        <v>54.56053743386747</v>
      </c>
      <c r="AC27" s="9">
        <v>5.595471903982542</v>
      </c>
      <c r="AD27" s="9">
        <v>456.3870576891359</v>
      </c>
      <c r="AE27" s="9">
        <v>29.395589895837297</v>
      </c>
      <c r="AF27" s="9">
        <v>161.62007257133433</v>
      </c>
      <c r="AG27" s="9">
        <v>101.8758928684708</v>
      </c>
      <c r="AH27" s="9">
        <v>27.802281175858617</v>
      </c>
      <c r="AI27" s="9">
        <v>373.98143214199627</v>
      </c>
      <c r="AJ27" s="9">
        <v>200.28009109478677</v>
      </c>
      <c r="AK27" s="9">
        <v>82.17235691901698</v>
      </c>
      <c r="AL27" s="9">
        <v>18.555164363922405</v>
      </c>
      <c r="AM27" s="9">
        <v>4.571740316421168</v>
      </c>
      <c r="AN27" s="9">
        <v>46.180578286961264</v>
      </c>
      <c r="AO27" s="9">
        <v>66.60456235171722</v>
      </c>
      <c r="AP27" s="9">
        <v>566.775644197465</v>
      </c>
      <c r="AQ27" s="9">
        <v>609.9663596340984</v>
      </c>
      <c r="AR27" s="9">
        <v>50.6431888250295</v>
      </c>
      <c r="AS27" s="9">
        <v>5.1063829787234045</v>
      </c>
      <c r="AT27" s="9">
        <v>2.1063829787234045</v>
      </c>
      <c r="AU27" s="9">
        <v>11.738470419568886</v>
      </c>
      <c r="AV27" s="9">
        <v>679.5607848361435</v>
      </c>
      <c r="AW27" s="9">
        <v>499.7531876831728</v>
      </c>
      <c r="AX27" s="9">
        <v>147.29225821185247</v>
      </c>
      <c r="AY27" s="9">
        <v>6.983424047501237</v>
      </c>
      <c r="AZ27" s="9">
        <v>10.372340425531915</v>
      </c>
      <c r="BA27" s="9">
        <v>11.106382978723405</v>
      </c>
      <c r="BB27" s="9">
        <v>2</v>
      </c>
      <c r="BC27" s="9">
        <v>679.5607848361435</v>
      </c>
      <c r="BD27" s="9">
        <v>380.6884888161484</v>
      </c>
      <c r="BE27" s="9">
        <v>102.04167776805085</v>
      </c>
      <c r="BF27" s="9">
        <v>88.50164300485923</v>
      </c>
      <c r="BG27" s="9">
        <v>25.442342582372273</v>
      </c>
      <c r="BH27" s="9">
        <v>36.81564724241617</v>
      </c>
      <c r="BI27" s="9">
        <v>23.50245499181669</v>
      </c>
      <c r="BJ27" s="9">
        <v>21.51533894111826</v>
      </c>
      <c r="BK27" s="9">
        <v>1.053191489361702</v>
      </c>
      <c r="BL27" s="9">
        <v>679.5607848361435</v>
      </c>
      <c r="BM27" s="9">
        <v>268.62217866250523</v>
      </c>
      <c r="BN27" s="9">
        <v>39.04354280059377</v>
      </c>
      <c r="BO27" s="9">
        <v>70.18845075425976</v>
      </c>
      <c r="BP27" s="9">
        <v>1.053191489361702</v>
      </c>
      <c r="BQ27" s="9">
        <v>262.5282990141971</v>
      </c>
      <c r="BR27" s="9">
        <v>32.370557860414365</v>
      </c>
      <c r="BS27" s="9">
        <v>679.5607848361435</v>
      </c>
      <c r="BT27" s="9">
        <v>457.1305205597635</v>
      </c>
      <c r="BU27" s="9">
        <v>174.58862076402897</v>
      </c>
      <c r="BV27" s="9">
        <v>8.08980702622464</v>
      </c>
      <c r="BW27" s="9">
        <v>5.465357337697763</v>
      </c>
      <c r="BX27" s="9">
        <v>3</v>
      </c>
      <c r="BY27" s="9">
        <v>11.47872340425532</v>
      </c>
      <c r="BZ27" s="9">
        <v>34.286479148428676</v>
      </c>
      <c r="CA27" s="9">
        <v>6.053191489361702</v>
      </c>
      <c r="CB27" s="9">
        <v>6.678123295144571</v>
      </c>
      <c r="CC27" s="9">
        <v>5</v>
      </c>
      <c r="CD27" s="9">
        <v>16.555164363922405</v>
      </c>
      <c r="CE27" s="9">
        <v>664.8227965338307</v>
      </c>
      <c r="CF27" s="9">
        <v>663.3574391961329</v>
      </c>
      <c r="CG27" s="9">
        <v>1.412165848336061</v>
      </c>
      <c r="CH27" s="9">
        <v>0.05319148936170213</v>
      </c>
      <c r="CI27" s="9">
        <v>17.595471903982542</v>
      </c>
      <c r="CJ27" s="9">
        <v>639.7016201677261</v>
      </c>
      <c r="CK27" s="9">
        <v>163.57453786523553</v>
      </c>
      <c r="CL27" s="9">
        <v>47.71916669838491</v>
      </c>
      <c r="CM27" s="9">
        <v>516.2158172521854</v>
      </c>
      <c r="CN27" s="9">
        <v>66.81338256004263</v>
      </c>
      <c r="CO27" s="9">
        <v>191.65838820588942</v>
      </c>
      <c r="CP27" s="9">
        <v>83.14554231847652</v>
      </c>
      <c r="CQ27" s="9">
        <v>11.325822453976834</v>
      </c>
      <c r="CR27" s="9">
        <v>9.053191489361701</v>
      </c>
      <c r="CS27" s="9">
        <v>5</v>
      </c>
      <c r="CT27" s="9">
        <v>516.2158172521854</v>
      </c>
      <c r="CU27" s="9">
        <v>149.2194902244383</v>
      </c>
      <c r="CV27" s="9">
        <v>102.87492863395882</v>
      </c>
      <c r="CW27" s="9">
        <v>14.684796812951191</v>
      </c>
      <c r="CX27" s="9">
        <v>13.044253289181542</v>
      </c>
      <c r="CY27" s="9">
        <v>8.183306055646481</v>
      </c>
      <c r="CZ27" s="9">
        <v>10.432205432700236</v>
      </c>
      <c r="DA27" s="9">
        <v>11.325822453976834</v>
      </c>
      <c r="DB27" s="9">
        <v>4.930232558139535</v>
      </c>
      <c r="DC27" s="9">
        <v>1.412165848336061</v>
      </c>
      <c r="DD27" s="9">
        <v>1.9302325581395348</v>
      </c>
      <c r="DE27" s="9">
        <v>350.67050457377024</v>
      </c>
      <c r="DF27" s="9">
        <v>25.941333942323553</v>
      </c>
      <c r="DG27" s="9">
        <v>65.69090574607645</v>
      </c>
      <c r="DH27" s="9">
        <v>62.71343838414596</v>
      </c>
      <c r="DI27" s="9">
        <v>136.10989735977364</v>
      </c>
      <c r="DJ27" s="9">
        <v>60.21492914145067</v>
      </c>
      <c r="DK27" s="9">
        <v>350.67050457377024</v>
      </c>
      <c r="DL27" s="9">
        <v>25.628395437648283</v>
      </c>
      <c r="DM27" s="9">
        <v>2</v>
      </c>
      <c r="DN27" s="9">
        <v>14.651644907953665</v>
      </c>
      <c r="DO27" s="9">
        <v>1.9834240475012368</v>
      </c>
      <c r="DP27" s="9">
        <v>2</v>
      </c>
      <c r="DQ27" s="9">
        <v>27.788452022989382</v>
      </c>
      <c r="DR27" s="9">
        <v>25.269903195929913</v>
      </c>
      <c r="DS27" s="9">
        <v>13.571740316421167</v>
      </c>
      <c r="DT27" s="9">
        <v>43.89578020528045</v>
      </c>
      <c r="DU27" s="9">
        <v>3.289206917113894</v>
      </c>
      <c r="DV27" s="9">
        <v>3.824331696672122</v>
      </c>
      <c r="DW27" s="9">
        <v>15.549436049683452</v>
      </c>
      <c r="DX27" s="9">
        <v>22.791179791674594</v>
      </c>
      <c r="DY27" s="9">
        <v>21.30030830129791</v>
      </c>
      <c r="DZ27" s="9">
        <v>11.17388573821033</v>
      </c>
      <c r="EA27" s="9">
        <v>35.3843870132836</v>
      </c>
      <c r="EB27" s="9">
        <v>39.87920425278169</v>
      </c>
      <c r="EC27" s="9">
        <v>40.68922467932859</v>
      </c>
      <c r="ED27" s="9">
        <v>350.67050457377024</v>
      </c>
      <c r="EE27" s="9">
        <v>43.633768507593345</v>
      </c>
      <c r="EF27" s="9">
        <v>64.03651403849327</v>
      </c>
      <c r="EG27" s="9">
        <v>36.033050406627844</v>
      </c>
      <c r="EH27" s="9">
        <v>31.745626054631497</v>
      </c>
      <c r="EI27" s="9">
        <v>65.31810223423287</v>
      </c>
      <c r="EJ27" s="9">
        <v>42.06429287354572</v>
      </c>
      <c r="EK27" s="9">
        <v>13.555646481178396</v>
      </c>
      <c r="EL27" s="9">
        <v>18.13357819815019</v>
      </c>
      <c r="EM27" s="9">
        <v>36.14992577931717</v>
      </c>
      <c r="EN27" s="9">
        <v>584.5467844047755</v>
      </c>
      <c r="EO27" s="9">
        <v>133.2104188076479</v>
      </c>
      <c r="EP27" s="9">
        <v>120.9672540884812</v>
      </c>
      <c r="EQ27" s="9">
        <v>61.021384437762464</v>
      </c>
      <c r="ER27" s="9">
        <v>49.6662099240031</v>
      </c>
      <c r="ES27" s="9">
        <v>219.68151714688082</v>
      </c>
      <c r="ET27" s="9">
        <v>437.3624379908398</v>
      </c>
      <c r="EU27" s="9">
        <v>320.693836511501</v>
      </c>
      <c r="EV27" s="9">
        <v>116.66860147933875</v>
      </c>
      <c r="EW27" s="9">
        <v>109.30962712036438</v>
      </c>
      <c r="EX27" s="9">
        <v>7.3589743589743595</v>
      </c>
      <c r="EY27" s="9">
        <v>320.693836511501</v>
      </c>
      <c r="EZ27" s="9">
        <v>195.05459343559295</v>
      </c>
      <c r="FA27" s="9">
        <v>83.54943604968345</v>
      </c>
      <c r="FB27" s="9">
        <v>24.983424047501238</v>
      </c>
      <c r="FC27" s="9">
        <v>15.053191489361701</v>
      </c>
      <c r="FD27" s="9">
        <v>2.0531914893617023</v>
      </c>
      <c r="FE27" s="9">
        <v>48.73203161674216</v>
      </c>
      <c r="FF27" s="9">
        <v>53.64639871097071</v>
      </c>
      <c r="FG27" s="9">
        <v>35.71247414963398</v>
      </c>
      <c r="FH27" s="9">
        <v>62.5674646975983</v>
      </c>
      <c r="FI27" s="9">
        <v>33.04819903830295</v>
      </c>
      <c r="FJ27" s="9">
        <v>14.70531851457136</v>
      </c>
      <c r="FK27" s="9">
        <v>20.472512972760377</v>
      </c>
      <c r="FL27" s="9">
        <v>14.525704462122079</v>
      </c>
      <c r="FM27" s="9">
        <v>1</v>
      </c>
      <c r="FN27" s="9">
        <v>17.966848095002476</v>
      </c>
      <c r="FO27" s="9">
        <v>5.595471903982542</v>
      </c>
      <c r="FP27" s="9">
        <v>4.395589895837298</v>
      </c>
      <c r="FQ27" s="9">
        <v>0</v>
      </c>
      <c r="FR27" s="9">
        <v>0.05319148936170213</v>
      </c>
      <c r="FS27" s="9">
        <v>8.272630964615132</v>
      </c>
      <c r="FT27" s="9">
        <v>320.693836511501</v>
      </c>
      <c r="FU27" s="9">
        <v>4.053191489361702</v>
      </c>
      <c r="FV27" s="9">
        <v>69.9363414912648</v>
      </c>
      <c r="FW27" s="9">
        <v>20.775085956431823</v>
      </c>
      <c r="FX27" s="9">
        <v>13.57889595148378</v>
      </c>
      <c r="FY27" s="9">
        <v>17.966848095002476</v>
      </c>
      <c r="FZ27" s="9">
        <v>9.03661553686294</v>
      </c>
      <c r="GA27" s="9">
        <v>6</v>
      </c>
      <c r="GB27" s="9">
        <v>2.9302325581395348</v>
      </c>
      <c r="GC27" s="9">
        <v>20.70483639731537</v>
      </c>
      <c r="GD27" s="9">
        <v>28.027195219426787</v>
      </c>
      <c r="GE27" s="9">
        <v>40.303771933163326</v>
      </c>
      <c r="GF27" s="9">
        <v>111.22674735787056</v>
      </c>
      <c r="GG27" s="9">
        <v>93.29603268247504</v>
      </c>
      <c r="GH27" s="9">
        <v>1</v>
      </c>
      <c r="GI27" s="9">
        <v>4</v>
      </c>
      <c r="GJ27" s="9">
        <v>1</v>
      </c>
      <c r="GK27" s="9">
        <v>8.877523186033825</v>
      </c>
      <c r="GL27" s="9">
        <v>3.0531914893617023</v>
      </c>
      <c r="GM27" s="9">
        <v>443.0063817099938</v>
      </c>
      <c r="GN27" s="9">
        <v>95.71237265126427</v>
      </c>
      <c r="GO27" s="9">
        <v>0</v>
      </c>
      <c r="GP27" s="9">
        <v>3.0531914893617023</v>
      </c>
      <c r="GQ27" s="9">
        <v>59.66943884088862</v>
      </c>
      <c r="GR27" s="9">
        <v>0.9302325581395349</v>
      </c>
      <c r="GS27" s="9">
        <v>199.73426458087516</v>
      </c>
      <c r="GT27" s="9">
        <v>32.32034788566209</v>
      </c>
      <c r="GU27" s="9">
        <v>2.358974358974359</v>
      </c>
      <c r="GV27" s="9">
        <v>13.77114020731042</v>
      </c>
      <c r="GW27" s="9">
        <v>31.4032276481559</v>
      </c>
      <c r="GX27" s="9">
        <v>4.053191489361702</v>
      </c>
    </row>
    <row r="28" spans="1:206" ht="12.75">
      <c r="A28" s="5" t="s">
        <v>413</v>
      </c>
      <c r="B28" s="9">
        <v>54.79</v>
      </c>
      <c r="C28" s="9">
        <v>724.123076923077</v>
      </c>
      <c r="D28" s="9">
        <v>38.64615384615385</v>
      </c>
      <c r="E28" s="9">
        <v>103.52307692307693</v>
      </c>
      <c r="F28" s="9">
        <v>86.2</v>
      </c>
      <c r="G28" s="9">
        <v>97.52307692307693</v>
      </c>
      <c r="H28" s="9">
        <v>178.30769230769232</v>
      </c>
      <c r="I28" s="9">
        <v>143.98461538461538</v>
      </c>
      <c r="J28" s="9">
        <v>75.93846153846154</v>
      </c>
      <c r="K28" s="9">
        <v>142.16923076923075</v>
      </c>
      <c r="L28" s="9">
        <v>421.8461538461538</v>
      </c>
      <c r="M28" s="9">
        <v>160.1076923076923</v>
      </c>
      <c r="N28" s="9">
        <v>364.67692307692306</v>
      </c>
      <c r="O28" s="9">
        <v>359.44615384615383</v>
      </c>
      <c r="P28" s="9">
        <v>719.123076923077</v>
      </c>
      <c r="Q28" s="9">
        <v>5</v>
      </c>
      <c r="R28" s="9">
        <v>332.4769230769231</v>
      </c>
      <c r="S28" s="9">
        <v>118.87692307692308</v>
      </c>
      <c r="T28" s="9">
        <v>114.07692307692308</v>
      </c>
      <c r="U28" s="9">
        <v>46.61538461538461</v>
      </c>
      <c r="V28" s="9">
        <v>36.261538461538464</v>
      </c>
      <c r="W28" s="9">
        <v>13.323076923076924</v>
      </c>
      <c r="X28" s="9">
        <v>3.3230769230769233</v>
      </c>
      <c r="Y28" s="9">
        <v>213.18461538461537</v>
      </c>
      <c r="Z28" s="9">
        <v>81.32307692307693</v>
      </c>
      <c r="AA28" s="9">
        <v>4</v>
      </c>
      <c r="AB28" s="9">
        <v>23.646153846153844</v>
      </c>
      <c r="AC28" s="9">
        <v>7.323076923076923</v>
      </c>
      <c r="AD28" s="9">
        <v>428.4</v>
      </c>
      <c r="AE28" s="9">
        <v>61.96923076923077</v>
      </c>
      <c r="AF28" s="9">
        <v>157.7846153846154</v>
      </c>
      <c r="AG28" s="9">
        <v>78.84615384615384</v>
      </c>
      <c r="AH28" s="9">
        <v>33.87692307692308</v>
      </c>
      <c r="AI28" s="9">
        <v>381.0615384615385</v>
      </c>
      <c r="AJ28" s="9">
        <v>219.27692307692308</v>
      </c>
      <c r="AK28" s="9">
        <v>87.52307692307693</v>
      </c>
      <c r="AL28" s="9">
        <v>27.26153846153846</v>
      </c>
      <c r="AM28" s="9">
        <v>9</v>
      </c>
      <c r="AN28" s="9">
        <v>56.55384615384615</v>
      </c>
      <c r="AO28" s="9">
        <v>89.90769230769232</v>
      </c>
      <c r="AP28" s="9">
        <v>577.6615384615385</v>
      </c>
      <c r="AQ28" s="9">
        <v>646.2153846153847</v>
      </c>
      <c r="AR28" s="9">
        <v>53.261538461538464</v>
      </c>
      <c r="AS28" s="9">
        <v>5</v>
      </c>
      <c r="AT28" s="9">
        <v>7.323076923076924</v>
      </c>
      <c r="AU28" s="9">
        <v>12.323076923076922</v>
      </c>
      <c r="AV28" s="9">
        <v>724.123076923077</v>
      </c>
      <c r="AW28" s="9">
        <v>582.7846153846153</v>
      </c>
      <c r="AX28" s="9">
        <v>123.33846153846153</v>
      </c>
      <c r="AY28" s="9">
        <v>4</v>
      </c>
      <c r="AZ28" s="9">
        <v>0</v>
      </c>
      <c r="BA28" s="9">
        <v>11</v>
      </c>
      <c r="BB28" s="9">
        <v>1</v>
      </c>
      <c r="BC28" s="9">
        <v>724.123076923077</v>
      </c>
      <c r="BD28" s="9">
        <v>447.9384615384615</v>
      </c>
      <c r="BE28" s="9">
        <v>70.84615384615384</v>
      </c>
      <c r="BF28" s="9">
        <v>112.84615384615384</v>
      </c>
      <c r="BG28" s="9">
        <v>16.323076923076925</v>
      </c>
      <c r="BH28" s="9">
        <v>39.58461538461538</v>
      </c>
      <c r="BI28" s="9">
        <v>25.584615384615383</v>
      </c>
      <c r="BJ28" s="9">
        <v>8</v>
      </c>
      <c r="BK28" s="9">
        <v>3</v>
      </c>
      <c r="BL28" s="9">
        <v>724.123076923077</v>
      </c>
      <c r="BM28" s="9">
        <v>330.8</v>
      </c>
      <c r="BN28" s="9">
        <v>26.615384615384613</v>
      </c>
      <c r="BO28" s="9">
        <v>60.107692307692304</v>
      </c>
      <c r="BP28" s="9">
        <v>3</v>
      </c>
      <c r="BQ28" s="9">
        <v>245.69230769230768</v>
      </c>
      <c r="BR28" s="9">
        <v>53.90769230769231</v>
      </c>
      <c r="BS28" s="9">
        <v>724.123076923077</v>
      </c>
      <c r="BT28" s="9">
        <v>560.5230769230769</v>
      </c>
      <c r="BU28" s="9">
        <v>132.63076923076923</v>
      </c>
      <c r="BV28" s="9">
        <v>3</v>
      </c>
      <c r="BW28" s="9">
        <v>0</v>
      </c>
      <c r="BX28" s="9">
        <v>3</v>
      </c>
      <c r="BY28" s="9">
        <v>10.323076923076924</v>
      </c>
      <c r="BZ28" s="9">
        <v>27.96923076923077</v>
      </c>
      <c r="CA28" s="9">
        <v>4</v>
      </c>
      <c r="CB28" s="9">
        <v>0</v>
      </c>
      <c r="CC28" s="9">
        <v>3</v>
      </c>
      <c r="CD28" s="9">
        <v>20.96923076923077</v>
      </c>
      <c r="CE28" s="9">
        <v>699.4769230769231</v>
      </c>
      <c r="CF28" s="9">
        <v>695.1538461538462</v>
      </c>
      <c r="CG28" s="9">
        <v>3.323076923076923</v>
      </c>
      <c r="CH28" s="9">
        <v>1</v>
      </c>
      <c r="CI28" s="9">
        <v>30.96923076923077</v>
      </c>
      <c r="CJ28" s="9">
        <v>654.8615384615384</v>
      </c>
      <c r="CK28" s="9">
        <v>120.81538461538462</v>
      </c>
      <c r="CL28" s="9">
        <v>34.96923076923077</v>
      </c>
      <c r="CM28" s="9">
        <v>506.0153846153846</v>
      </c>
      <c r="CN28" s="9">
        <v>75.87692307692308</v>
      </c>
      <c r="CO28" s="9">
        <v>159.72307692307692</v>
      </c>
      <c r="CP28" s="9">
        <v>85.13846153846154</v>
      </c>
      <c r="CQ28" s="9">
        <v>22.646153846153844</v>
      </c>
      <c r="CR28" s="9">
        <v>5.323076923076923</v>
      </c>
      <c r="CS28" s="9">
        <v>1.323076923076923</v>
      </c>
      <c r="CT28" s="9">
        <v>506.0153846153846</v>
      </c>
      <c r="CU28" s="9">
        <v>155.98461538461538</v>
      </c>
      <c r="CV28" s="9">
        <v>95.78461538461539</v>
      </c>
      <c r="CW28" s="9">
        <v>20.615384615384613</v>
      </c>
      <c r="CX28" s="9">
        <v>18.323076923076925</v>
      </c>
      <c r="CY28" s="9">
        <v>11.646153846153846</v>
      </c>
      <c r="CZ28" s="9">
        <v>9.615384615384615</v>
      </c>
      <c r="DA28" s="9">
        <v>22.646153846153844</v>
      </c>
      <c r="DB28" s="9">
        <v>2</v>
      </c>
      <c r="DC28" s="9">
        <v>8.323076923076924</v>
      </c>
      <c r="DD28" s="9">
        <v>2</v>
      </c>
      <c r="DE28" s="9">
        <v>326.0615384615385</v>
      </c>
      <c r="DF28" s="9">
        <v>23</v>
      </c>
      <c r="DG28" s="9">
        <v>75.49230769230769</v>
      </c>
      <c r="DH28" s="9">
        <v>38.52307692307692</v>
      </c>
      <c r="DI28" s="9">
        <v>129.13846153846154</v>
      </c>
      <c r="DJ28" s="9">
        <v>59.90769230769231</v>
      </c>
      <c r="DK28" s="9">
        <v>326.0615384615385</v>
      </c>
      <c r="DL28" s="9">
        <v>30.615384615384613</v>
      </c>
      <c r="DM28" s="9">
        <v>2</v>
      </c>
      <c r="DN28" s="9">
        <v>20.96923076923077</v>
      </c>
      <c r="DO28" s="9">
        <v>2.646153846153846</v>
      </c>
      <c r="DP28" s="9">
        <v>0.3230769230769231</v>
      </c>
      <c r="DQ28" s="9">
        <v>56.58461538461538</v>
      </c>
      <c r="DR28" s="9">
        <v>29.646153846153847</v>
      </c>
      <c r="DS28" s="9">
        <v>17.323076923076925</v>
      </c>
      <c r="DT28" s="9">
        <v>22.615384615384613</v>
      </c>
      <c r="DU28" s="9">
        <v>5.646153846153846</v>
      </c>
      <c r="DV28" s="9">
        <v>4.323076923076923</v>
      </c>
      <c r="DW28" s="9">
        <v>7</v>
      </c>
      <c r="DX28" s="9">
        <v>14.646153846153846</v>
      </c>
      <c r="DY28" s="9">
        <v>14.96923076923077</v>
      </c>
      <c r="DZ28" s="9">
        <v>14.26153846153846</v>
      </c>
      <c r="EA28" s="9">
        <v>22.292307692307695</v>
      </c>
      <c r="EB28" s="9">
        <v>47.58461538461538</v>
      </c>
      <c r="EC28" s="9">
        <v>12.615384615384615</v>
      </c>
      <c r="ED28" s="9">
        <v>326.0615384615385</v>
      </c>
      <c r="EE28" s="9">
        <v>38.96923076923077</v>
      </c>
      <c r="EF28" s="9">
        <v>48.230769230769226</v>
      </c>
      <c r="EG28" s="9">
        <v>32.261538461538464</v>
      </c>
      <c r="EH28" s="9">
        <v>24.93846153846154</v>
      </c>
      <c r="EI28" s="9">
        <v>75.90769230769232</v>
      </c>
      <c r="EJ28" s="9">
        <v>29.584615384615383</v>
      </c>
      <c r="EK28" s="9">
        <v>11.646153846153846</v>
      </c>
      <c r="EL28" s="9">
        <v>28.93846153846154</v>
      </c>
      <c r="EM28" s="9">
        <v>35.58461538461538</v>
      </c>
      <c r="EN28" s="9">
        <v>581.9538461538461</v>
      </c>
      <c r="EO28" s="9">
        <v>184.95384615384614</v>
      </c>
      <c r="EP28" s="9">
        <v>129.46153846153845</v>
      </c>
      <c r="EQ28" s="9">
        <v>89.55384615384615</v>
      </c>
      <c r="ER28" s="9">
        <v>44.93846153846154</v>
      </c>
      <c r="ES28" s="9">
        <v>133.04615384615386</v>
      </c>
      <c r="ET28" s="9">
        <v>365.7076923076923</v>
      </c>
      <c r="EU28" s="9">
        <v>332.4769230769231</v>
      </c>
      <c r="EV28" s="9">
        <v>33.230769230769226</v>
      </c>
      <c r="EW28" s="9">
        <v>17.26153846153846</v>
      </c>
      <c r="EX28" s="9">
        <v>15.96923076923077</v>
      </c>
      <c r="EY28" s="9">
        <v>329.4769230769231</v>
      </c>
      <c r="EZ28" s="9">
        <v>154.2153846153846</v>
      </c>
      <c r="FA28" s="9">
        <v>139.2923076923077</v>
      </c>
      <c r="FB28" s="9">
        <v>28</v>
      </c>
      <c r="FC28" s="9">
        <v>6</v>
      </c>
      <c r="FD28" s="9">
        <v>1.9692307692307693</v>
      </c>
      <c r="FE28" s="9">
        <v>64.93846153846154</v>
      </c>
      <c r="FF28" s="9">
        <v>53.93846153846154</v>
      </c>
      <c r="FG28" s="9">
        <v>30.615384615384613</v>
      </c>
      <c r="FH28" s="9">
        <v>49.84615384615385</v>
      </c>
      <c r="FI28" s="9">
        <v>43.261538461538464</v>
      </c>
      <c r="FJ28" s="9">
        <v>13.96923076923077</v>
      </c>
      <c r="FK28" s="9">
        <v>11.96923076923077</v>
      </c>
      <c r="FL28" s="9">
        <v>17.323076923076922</v>
      </c>
      <c r="FM28" s="9">
        <v>1.323076923076923</v>
      </c>
      <c r="FN28" s="9">
        <v>20.323076923076922</v>
      </c>
      <c r="FO28" s="9">
        <v>13.646153846153846</v>
      </c>
      <c r="FP28" s="9">
        <v>6.323076923076924</v>
      </c>
      <c r="FQ28" s="9">
        <v>0</v>
      </c>
      <c r="FR28" s="9">
        <v>1</v>
      </c>
      <c r="FS28" s="9">
        <v>4</v>
      </c>
      <c r="FT28" s="9">
        <v>332.4769230769231</v>
      </c>
      <c r="FU28" s="9">
        <v>9</v>
      </c>
      <c r="FV28" s="9">
        <v>87.23076923076923</v>
      </c>
      <c r="FW28" s="9">
        <v>30.323076923076922</v>
      </c>
      <c r="FX28" s="9">
        <v>20.646153846153844</v>
      </c>
      <c r="FY28" s="9">
        <v>20.323076923076922</v>
      </c>
      <c r="FZ28" s="9">
        <v>10</v>
      </c>
      <c r="GA28" s="9">
        <v>2.323076923076923</v>
      </c>
      <c r="GB28" s="9">
        <v>8</v>
      </c>
      <c r="GC28" s="9">
        <v>28.96923076923077</v>
      </c>
      <c r="GD28" s="9">
        <v>35.96923076923077</v>
      </c>
      <c r="GE28" s="9">
        <v>36.96923076923077</v>
      </c>
      <c r="GF28" s="9">
        <v>117.52307692307693</v>
      </c>
      <c r="GG28" s="9">
        <v>77.2</v>
      </c>
      <c r="GH28" s="9">
        <v>2</v>
      </c>
      <c r="GI28" s="9">
        <v>30.323076923076925</v>
      </c>
      <c r="GJ28" s="9">
        <v>0</v>
      </c>
      <c r="GK28" s="9">
        <v>4</v>
      </c>
      <c r="GL28" s="9">
        <v>4</v>
      </c>
      <c r="GM28" s="9">
        <v>452.5230769230769</v>
      </c>
      <c r="GN28" s="9">
        <v>95.52307692307693</v>
      </c>
      <c r="GO28" s="9">
        <v>0</v>
      </c>
      <c r="GP28" s="9">
        <v>8.646153846153846</v>
      </c>
      <c r="GQ28" s="9">
        <v>62.84615384615385</v>
      </c>
      <c r="GR28" s="9">
        <v>0.3230769230769231</v>
      </c>
      <c r="GS28" s="9">
        <v>188.56923076923078</v>
      </c>
      <c r="GT28" s="9">
        <v>40.29230769230769</v>
      </c>
      <c r="GU28" s="9">
        <v>1</v>
      </c>
      <c r="GV28" s="9">
        <v>1</v>
      </c>
      <c r="GW28" s="9">
        <v>40</v>
      </c>
      <c r="GX28" s="9">
        <v>14.323076923076924</v>
      </c>
    </row>
    <row r="29" spans="1:206" ht="12.75">
      <c r="A29" s="5" t="s">
        <v>414</v>
      </c>
      <c r="B29" s="9">
        <v>61.36</v>
      </c>
      <c r="C29" s="9">
        <v>369.4425718390805</v>
      </c>
      <c r="D29" s="9">
        <v>20.39290537766831</v>
      </c>
      <c r="E29" s="9">
        <v>59.20183497536946</v>
      </c>
      <c r="F29" s="9">
        <v>32.72149117405583</v>
      </c>
      <c r="G29" s="9">
        <v>80.31197967980295</v>
      </c>
      <c r="H29" s="9">
        <v>82.14760570607554</v>
      </c>
      <c r="I29" s="9">
        <v>79.2315301724138</v>
      </c>
      <c r="J29" s="9">
        <v>15.435224753694582</v>
      </c>
      <c r="K29" s="9">
        <v>79.59474035303776</v>
      </c>
      <c r="L29" s="9">
        <v>227.45842672413792</v>
      </c>
      <c r="M29" s="9">
        <v>62.389404761904764</v>
      </c>
      <c r="N29" s="9">
        <v>187.47378078817735</v>
      </c>
      <c r="O29" s="9">
        <v>181.96879105090312</v>
      </c>
      <c r="P29" s="9">
        <v>369.4425718390805</v>
      </c>
      <c r="Q29" s="9">
        <v>0</v>
      </c>
      <c r="R29" s="9">
        <v>145.49795771756976</v>
      </c>
      <c r="S29" s="9">
        <v>27.645577791461413</v>
      </c>
      <c r="T29" s="9">
        <v>59.625606527093595</v>
      </c>
      <c r="U29" s="9">
        <v>22.5881578407225</v>
      </c>
      <c r="V29" s="9">
        <v>26.465103653530377</v>
      </c>
      <c r="W29" s="9">
        <v>6.120178571428571</v>
      </c>
      <c r="X29" s="9">
        <v>3.0533333333333332</v>
      </c>
      <c r="Y29" s="9">
        <v>115.94465311986863</v>
      </c>
      <c r="Z29" s="9">
        <v>16.203292282430215</v>
      </c>
      <c r="AA29" s="9">
        <v>0.984375</v>
      </c>
      <c r="AB29" s="9">
        <v>7.3078325123152705</v>
      </c>
      <c r="AC29" s="9">
        <v>3.057804802955665</v>
      </c>
      <c r="AD29" s="9">
        <v>260.1123111658456</v>
      </c>
      <c r="AE29" s="9">
        <v>10.167697044334977</v>
      </c>
      <c r="AF29" s="9">
        <v>48.20445197044335</v>
      </c>
      <c r="AG29" s="9">
        <v>58.752222906403944</v>
      </c>
      <c r="AH29" s="9">
        <v>28.37358579638752</v>
      </c>
      <c r="AI29" s="9">
        <v>208.46764367816093</v>
      </c>
      <c r="AJ29" s="9">
        <v>101.45794848111659</v>
      </c>
      <c r="AK29" s="9">
        <v>41.06862068965518</v>
      </c>
      <c r="AL29" s="9">
        <v>15.250552134646963</v>
      </c>
      <c r="AM29" s="9">
        <v>3.1978068555008208</v>
      </c>
      <c r="AN29" s="9">
        <v>24.75568760262726</v>
      </c>
      <c r="AO29" s="9">
        <v>34.83745073891625</v>
      </c>
      <c r="AP29" s="9">
        <v>309.84943349753695</v>
      </c>
      <c r="AQ29" s="9">
        <v>335.0936514778325</v>
      </c>
      <c r="AR29" s="9">
        <v>17.308475985221676</v>
      </c>
      <c r="AS29" s="9">
        <v>1.0623809523809524</v>
      </c>
      <c r="AT29" s="9">
        <v>2.953125</v>
      </c>
      <c r="AU29" s="9">
        <v>13.02493842364532</v>
      </c>
      <c r="AV29" s="9">
        <v>369.4425718390805</v>
      </c>
      <c r="AW29" s="9">
        <v>285.07941605090315</v>
      </c>
      <c r="AX29" s="9">
        <v>77.21344827586206</v>
      </c>
      <c r="AY29" s="9">
        <v>1.0172413793103448</v>
      </c>
      <c r="AZ29" s="9">
        <v>1.96875</v>
      </c>
      <c r="BA29" s="9">
        <v>3.0405634236453203</v>
      </c>
      <c r="BB29" s="9">
        <v>0</v>
      </c>
      <c r="BC29" s="9">
        <v>369.4425718390805</v>
      </c>
      <c r="BD29" s="9">
        <v>224.65737582101806</v>
      </c>
      <c r="BE29" s="9">
        <v>45.97554905582923</v>
      </c>
      <c r="BF29" s="9">
        <v>49.21897167487685</v>
      </c>
      <c r="BG29" s="9">
        <v>5.170286330049261</v>
      </c>
      <c r="BH29" s="9">
        <v>26.045928776683088</v>
      </c>
      <c r="BI29" s="9">
        <v>17.30387828407225</v>
      </c>
      <c r="BJ29" s="9">
        <v>0.08620689655172414</v>
      </c>
      <c r="BK29" s="9">
        <v>0.984375</v>
      </c>
      <c r="BL29" s="9">
        <v>369.4425718390805</v>
      </c>
      <c r="BM29" s="9">
        <v>202.32533353858784</v>
      </c>
      <c r="BN29" s="9">
        <v>10.35570094417077</v>
      </c>
      <c r="BO29" s="9">
        <v>21.56275759441708</v>
      </c>
      <c r="BP29" s="9">
        <v>2.953125</v>
      </c>
      <c r="BQ29" s="9">
        <v>117.45511391625615</v>
      </c>
      <c r="BR29" s="9">
        <v>14.763874178981938</v>
      </c>
      <c r="BS29" s="9">
        <v>369.4425718390805</v>
      </c>
      <c r="BT29" s="9">
        <v>279.0485365353037</v>
      </c>
      <c r="BU29" s="9">
        <v>81.05421079638752</v>
      </c>
      <c r="BV29" s="9">
        <v>3.107142857142857</v>
      </c>
      <c r="BW29" s="9">
        <v>1.0172413793103448</v>
      </c>
      <c r="BX29" s="9">
        <v>1</v>
      </c>
      <c r="BY29" s="9">
        <v>0.0874384236453202</v>
      </c>
      <c r="BZ29" s="9">
        <v>5.21544027093596</v>
      </c>
      <c r="CA29" s="9">
        <v>0</v>
      </c>
      <c r="CB29" s="9">
        <v>0.10591133004926108</v>
      </c>
      <c r="CC29" s="9">
        <v>1.0016163793103448</v>
      </c>
      <c r="CD29" s="9">
        <v>4.107912561576355</v>
      </c>
      <c r="CE29" s="9">
        <v>356.2116399835796</v>
      </c>
      <c r="CF29" s="9">
        <v>356.1943986042692</v>
      </c>
      <c r="CG29" s="9">
        <v>0.017241379310344827</v>
      </c>
      <c r="CH29" s="9">
        <v>0</v>
      </c>
      <c r="CI29" s="9">
        <v>2.206000615763547</v>
      </c>
      <c r="CJ29" s="9">
        <v>350.0102227011494</v>
      </c>
      <c r="CK29" s="9">
        <v>97.86811781609195</v>
      </c>
      <c r="CL29" s="9">
        <v>15.204888136288998</v>
      </c>
      <c r="CM29" s="9">
        <v>274.4126067323481</v>
      </c>
      <c r="CN29" s="9">
        <v>37.9595751231527</v>
      </c>
      <c r="CO29" s="9">
        <v>80.9441369047619</v>
      </c>
      <c r="CP29" s="9">
        <v>58.44592261904762</v>
      </c>
      <c r="CQ29" s="9">
        <v>10.10493842364532</v>
      </c>
      <c r="CR29" s="9">
        <v>3.1719027093596064</v>
      </c>
      <c r="CS29" s="9">
        <v>1.0200892857142858</v>
      </c>
      <c r="CT29" s="9">
        <v>274.4126067323481</v>
      </c>
      <c r="CU29" s="9">
        <v>82.76604166666667</v>
      </c>
      <c r="CV29" s="9">
        <v>49.16302134646962</v>
      </c>
      <c r="CW29" s="9">
        <v>4.167816091954023</v>
      </c>
      <c r="CX29" s="9">
        <v>10.226089901477833</v>
      </c>
      <c r="CY29" s="9">
        <v>10.255989326765189</v>
      </c>
      <c r="CZ29" s="9">
        <v>8.953125</v>
      </c>
      <c r="DA29" s="9">
        <v>10.10493842364532</v>
      </c>
      <c r="DB29" s="9">
        <v>4.017241379310345</v>
      </c>
      <c r="DC29" s="9">
        <v>2.118947044334975</v>
      </c>
      <c r="DD29" s="9">
        <v>1.0172413793103448</v>
      </c>
      <c r="DE29" s="9">
        <v>180.52153735632183</v>
      </c>
      <c r="DF29" s="9">
        <v>13.372466133004927</v>
      </c>
      <c r="DG29" s="9">
        <v>36.93044540229885</v>
      </c>
      <c r="DH29" s="9">
        <v>28.45632183908046</v>
      </c>
      <c r="DI29" s="9">
        <v>55.737723727422</v>
      </c>
      <c r="DJ29" s="9">
        <v>46.024580254515605</v>
      </c>
      <c r="DK29" s="9">
        <v>180.52153735632183</v>
      </c>
      <c r="DL29" s="9">
        <v>32.01479064039409</v>
      </c>
      <c r="DM29" s="9">
        <v>4.020089285714286</v>
      </c>
      <c r="DN29" s="9">
        <v>8.087697044334975</v>
      </c>
      <c r="DO29" s="9">
        <v>0</v>
      </c>
      <c r="DP29" s="9">
        <v>9.005961617405584</v>
      </c>
      <c r="DQ29" s="9">
        <v>14.324828612479475</v>
      </c>
      <c r="DR29" s="9">
        <v>18.63313013136289</v>
      </c>
      <c r="DS29" s="9">
        <v>11.21123460591133</v>
      </c>
      <c r="DT29" s="9">
        <v>10.239517651888342</v>
      </c>
      <c r="DU29" s="9">
        <v>1.0988577586206898</v>
      </c>
      <c r="DV29" s="9">
        <v>2.0565660919540227</v>
      </c>
      <c r="DW29" s="9">
        <v>0</v>
      </c>
      <c r="DX29" s="9">
        <v>11.237985426929392</v>
      </c>
      <c r="DY29" s="9">
        <v>5.167319376026272</v>
      </c>
      <c r="DZ29" s="9">
        <v>16.29320094417077</v>
      </c>
      <c r="EA29" s="9">
        <v>11.41399527914614</v>
      </c>
      <c r="EB29" s="9">
        <v>23.60225779967159</v>
      </c>
      <c r="EC29" s="9">
        <v>2.114105090311987</v>
      </c>
      <c r="ED29" s="9">
        <v>180.52153735632183</v>
      </c>
      <c r="EE29" s="9">
        <v>12.342665229885057</v>
      </c>
      <c r="EF29" s="9">
        <v>30.683286124794744</v>
      </c>
      <c r="EG29" s="9">
        <v>18.319867610837438</v>
      </c>
      <c r="EH29" s="9">
        <v>16.14661432676519</v>
      </c>
      <c r="EI29" s="9">
        <v>54.553149630541874</v>
      </c>
      <c r="EJ29" s="9">
        <v>15.332259852216747</v>
      </c>
      <c r="EK29" s="9">
        <v>6.439052750410509</v>
      </c>
      <c r="EL29" s="9">
        <v>11.236165845648605</v>
      </c>
      <c r="EM29" s="9">
        <v>15.468475985221675</v>
      </c>
      <c r="EN29" s="9">
        <v>289.8478314860427</v>
      </c>
      <c r="EO29" s="9">
        <v>87.06966133004926</v>
      </c>
      <c r="EP29" s="9">
        <v>83.06186063218391</v>
      </c>
      <c r="EQ29" s="9">
        <v>29.042926929392447</v>
      </c>
      <c r="ER29" s="9">
        <v>25.97247844827586</v>
      </c>
      <c r="ES29" s="9">
        <v>64.70090414614121</v>
      </c>
      <c r="ET29" s="9">
        <v>151.74748871100164</v>
      </c>
      <c r="EU29" s="9">
        <v>145.49795771756976</v>
      </c>
      <c r="EV29" s="9">
        <v>6.249530993431856</v>
      </c>
      <c r="EW29" s="9">
        <v>3.151050903119869</v>
      </c>
      <c r="EX29" s="9">
        <v>3.098480090311987</v>
      </c>
      <c r="EY29" s="9">
        <v>145.49795771756976</v>
      </c>
      <c r="EZ29" s="9">
        <v>104.17208025451559</v>
      </c>
      <c r="FA29" s="9">
        <v>32.21151375205255</v>
      </c>
      <c r="FB29" s="9">
        <v>4.0656137110016415</v>
      </c>
      <c r="FC29" s="9">
        <v>1</v>
      </c>
      <c r="FD29" s="9">
        <v>4.04875</v>
      </c>
      <c r="FE29" s="9">
        <v>11.284650041050904</v>
      </c>
      <c r="FF29" s="9">
        <v>16.360927750410507</v>
      </c>
      <c r="FG29" s="9">
        <v>18.31305931855501</v>
      </c>
      <c r="FH29" s="9">
        <v>23.884270320197043</v>
      </c>
      <c r="FI29" s="9">
        <v>35.7132697044335</v>
      </c>
      <c r="FJ29" s="9">
        <v>12.166087848932678</v>
      </c>
      <c r="FK29" s="9">
        <v>10.226474753694582</v>
      </c>
      <c r="FL29" s="9">
        <v>7.104560755336617</v>
      </c>
      <c r="FM29" s="9">
        <v>0</v>
      </c>
      <c r="FN29" s="9">
        <v>4.15181342364532</v>
      </c>
      <c r="FO29" s="9">
        <v>3.0938967569786535</v>
      </c>
      <c r="FP29" s="9">
        <v>0.062380952380952384</v>
      </c>
      <c r="FQ29" s="9">
        <v>0</v>
      </c>
      <c r="FR29" s="9">
        <v>0.984375</v>
      </c>
      <c r="FS29" s="9">
        <v>2.152191091954023</v>
      </c>
      <c r="FT29" s="9">
        <v>145.49795771756976</v>
      </c>
      <c r="FU29" s="9">
        <v>2.0439080459770116</v>
      </c>
      <c r="FV29" s="9">
        <v>47.032024835796385</v>
      </c>
      <c r="FW29" s="9">
        <v>18.277191091954023</v>
      </c>
      <c r="FX29" s="9">
        <v>11.056447044334977</v>
      </c>
      <c r="FY29" s="9">
        <v>4.15181342364532</v>
      </c>
      <c r="FZ29" s="9">
        <v>1.0611494252873563</v>
      </c>
      <c r="GA29" s="9">
        <v>2.063997331691297</v>
      </c>
      <c r="GB29" s="9">
        <v>1.0266666666666666</v>
      </c>
      <c r="GC29" s="9">
        <v>6.146852422003284</v>
      </c>
      <c r="GD29" s="9">
        <v>5.137797619047619</v>
      </c>
      <c r="GE29" s="9">
        <v>10.297427134646963</v>
      </c>
      <c r="GF29" s="9">
        <v>38.99931239737274</v>
      </c>
      <c r="GG29" s="9">
        <v>31.92104064039409</v>
      </c>
      <c r="GH29" s="9">
        <v>0</v>
      </c>
      <c r="GI29" s="9">
        <v>5.048372331691297</v>
      </c>
      <c r="GJ29" s="9">
        <v>0</v>
      </c>
      <c r="GK29" s="9">
        <v>0.04390804597701149</v>
      </c>
      <c r="GL29" s="9">
        <v>1.9859913793103448</v>
      </c>
      <c r="GM29" s="9">
        <v>243.9018524220033</v>
      </c>
      <c r="GN29" s="9">
        <v>59.656387520525456</v>
      </c>
      <c r="GO29" s="9">
        <v>0</v>
      </c>
      <c r="GP29" s="9">
        <v>0.02666666666666667</v>
      </c>
      <c r="GQ29" s="9">
        <v>29.189037356321837</v>
      </c>
      <c r="GR29" s="9">
        <v>0.11571428571428571</v>
      </c>
      <c r="GS29" s="9">
        <v>108.21266522988506</v>
      </c>
      <c r="GT29" s="9">
        <v>31.51978756157635</v>
      </c>
      <c r="GU29" s="9">
        <v>2</v>
      </c>
      <c r="GV29" s="9">
        <v>0</v>
      </c>
      <c r="GW29" s="9">
        <v>9.054837848932678</v>
      </c>
      <c r="GX29" s="9">
        <v>4.126755952380952</v>
      </c>
    </row>
    <row r="30" spans="1:206" ht="12.75">
      <c r="A30" s="5" t="s">
        <v>415</v>
      </c>
      <c r="B30" s="9">
        <v>133.98</v>
      </c>
      <c r="C30" s="9">
        <v>1351.0813953488373</v>
      </c>
      <c r="D30" s="9">
        <v>61.895348837209305</v>
      </c>
      <c r="E30" s="9">
        <v>163.5813953488372</v>
      </c>
      <c r="F30" s="9">
        <v>155.80232558139534</v>
      </c>
      <c r="G30" s="9">
        <v>236.02325581395348</v>
      </c>
      <c r="H30" s="9">
        <v>352.6162790697674</v>
      </c>
      <c r="I30" s="9">
        <v>283.59302325581393</v>
      </c>
      <c r="J30" s="9">
        <v>97.56976744186046</v>
      </c>
      <c r="K30" s="9">
        <v>225.47674418604652</v>
      </c>
      <c r="L30" s="9">
        <v>870.9069767441861</v>
      </c>
      <c r="M30" s="9">
        <v>254.69767441860466</v>
      </c>
      <c r="N30" s="9">
        <v>695.546511627907</v>
      </c>
      <c r="O30" s="9">
        <v>655.5348837209302</v>
      </c>
      <c r="P30" s="9">
        <v>1319.0813953488373</v>
      </c>
      <c r="Q30" s="9">
        <v>32</v>
      </c>
      <c r="R30" s="9">
        <v>617.6395348837209</v>
      </c>
      <c r="S30" s="9">
        <v>217.02325581395348</v>
      </c>
      <c r="T30" s="9">
        <v>224.15116279069767</v>
      </c>
      <c r="U30" s="9">
        <v>98.33720930232559</v>
      </c>
      <c r="V30" s="9">
        <v>43.45348837209302</v>
      </c>
      <c r="W30" s="9">
        <v>26.116279069767444</v>
      </c>
      <c r="X30" s="9">
        <v>8.558139534883722</v>
      </c>
      <c r="Y30" s="9">
        <v>397.95348837209303</v>
      </c>
      <c r="Z30" s="9">
        <v>67.33720930232559</v>
      </c>
      <c r="AA30" s="9">
        <v>75</v>
      </c>
      <c r="AB30" s="9">
        <v>57.23255813953489</v>
      </c>
      <c r="AC30" s="9">
        <v>13.779069767441861</v>
      </c>
      <c r="AD30" s="9">
        <v>808.2441860465117</v>
      </c>
      <c r="AE30" s="9">
        <v>93.67441860465117</v>
      </c>
      <c r="AF30" s="9">
        <v>295.1395348837209</v>
      </c>
      <c r="AG30" s="9">
        <v>183.15116279069767</v>
      </c>
      <c r="AH30" s="9">
        <v>45.674418604651166</v>
      </c>
      <c r="AI30" s="9">
        <v>723.4418604651163</v>
      </c>
      <c r="AJ30" s="9">
        <v>410.9418604651163</v>
      </c>
      <c r="AK30" s="9">
        <v>142.5813953488372</v>
      </c>
      <c r="AL30" s="9">
        <v>56.33720930232558</v>
      </c>
      <c r="AM30" s="9">
        <v>17.77906976744186</v>
      </c>
      <c r="AN30" s="9">
        <v>126.01162790697674</v>
      </c>
      <c r="AO30" s="9">
        <v>127.46511627906978</v>
      </c>
      <c r="AP30" s="9">
        <v>1097.6046511627906</v>
      </c>
      <c r="AQ30" s="9">
        <v>1225.2906976744187</v>
      </c>
      <c r="AR30" s="9">
        <v>63.895348837209305</v>
      </c>
      <c r="AS30" s="9">
        <v>10.779069767441861</v>
      </c>
      <c r="AT30" s="9">
        <v>12.779069767441861</v>
      </c>
      <c r="AU30" s="9">
        <v>38.33720930232558</v>
      </c>
      <c r="AV30" s="9">
        <v>1351.0813953488373</v>
      </c>
      <c r="AW30" s="9">
        <v>962.4418604651163</v>
      </c>
      <c r="AX30" s="9">
        <v>311.40697674418607</v>
      </c>
      <c r="AY30" s="9">
        <v>10.558139534883722</v>
      </c>
      <c r="AZ30" s="9">
        <v>5</v>
      </c>
      <c r="BA30" s="9">
        <v>41.8953488372093</v>
      </c>
      <c r="BB30" s="9">
        <v>1</v>
      </c>
      <c r="BC30" s="9">
        <v>1351.0813953488373</v>
      </c>
      <c r="BD30" s="9">
        <v>746.8604651162791</v>
      </c>
      <c r="BE30" s="9">
        <v>187.03488372093022</v>
      </c>
      <c r="BF30" s="9">
        <v>179.01162790697674</v>
      </c>
      <c r="BG30" s="9">
        <v>51.36046511627907</v>
      </c>
      <c r="BH30" s="9">
        <v>81.12790697674419</v>
      </c>
      <c r="BI30" s="9">
        <v>64.01162790697674</v>
      </c>
      <c r="BJ30" s="9">
        <v>40.674418604651166</v>
      </c>
      <c r="BK30" s="9">
        <v>1</v>
      </c>
      <c r="BL30" s="9">
        <v>1351.0813953488373</v>
      </c>
      <c r="BM30" s="9">
        <v>465.8255813953488</v>
      </c>
      <c r="BN30" s="9">
        <v>98.34883720930233</v>
      </c>
      <c r="BO30" s="9">
        <v>119.36046511627907</v>
      </c>
      <c r="BP30" s="9">
        <v>0</v>
      </c>
      <c r="BQ30" s="9">
        <v>506.7325581395349</v>
      </c>
      <c r="BR30" s="9">
        <v>131.69767441860466</v>
      </c>
      <c r="BS30" s="9">
        <v>1351.0813953488373</v>
      </c>
      <c r="BT30" s="9">
        <v>918.8720930232558</v>
      </c>
      <c r="BU30" s="9">
        <v>326.0813953488372</v>
      </c>
      <c r="BV30" s="9">
        <v>17.337209302325583</v>
      </c>
      <c r="BW30" s="9">
        <v>5.779069767441861</v>
      </c>
      <c r="BX30" s="9">
        <v>7.779069767441861</v>
      </c>
      <c r="BY30" s="9">
        <v>40.33720930232558</v>
      </c>
      <c r="BZ30" s="9">
        <v>82.01162790697674</v>
      </c>
      <c r="CA30" s="9">
        <v>10</v>
      </c>
      <c r="CB30" s="9">
        <v>7.779069767441861</v>
      </c>
      <c r="CC30" s="9">
        <v>17.337209302325583</v>
      </c>
      <c r="CD30" s="9">
        <v>46.8953488372093</v>
      </c>
      <c r="CE30" s="9">
        <v>1308.3023255813955</v>
      </c>
      <c r="CF30" s="9">
        <v>1299.3023255813955</v>
      </c>
      <c r="CG30" s="9">
        <v>9</v>
      </c>
      <c r="CH30" s="9">
        <v>0</v>
      </c>
      <c r="CI30" s="9">
        <v>278.4767441860465</v>
      </c>
      <c r="CJ30" s="9">
        <v>952.8139534883721</v>
      </c>
      <c r="CK30" s="9">
        <v>207.69767441860466</v>
      </c>
      <c r="CL30" s="9">
        <v>185.36046511627907</v>
      </c>
      <c r="CM30" s="9">
        <v>1028.0348837209303</v>
      </c>
      <c r="CN30" s="9">
        <v>138.24418604651163</v>
      </c>
      <c r="CO30" s="9">
        <v>338.04651162790697</v>
      </c>
      <c r="CP30" s="9">
        <v>204.47674418604652</v>
      </c>
      <c r="CQ30" s="9">
        <v>37.77906976744186</v>
      </c>
      <c r="CR30" s="9">
        <v>6</v>
      </c>
      <c r="CS30" s="9">
        <v>2.7790697674418605</v>
      </c>
      <c r="CT30" s="9">
        <v>1028.0348837209303</v>
      </c>
      <c r="CU30" s="9">
        <v>300.7093023255814</v>
      </c>
      <c r="CV30" s="9">
        <v>176.24418604651163</v>
      </c>
      <c r="CW30" s="9">
        <v>21.337209302325583</v>
      </c>
      <c r="CX30" s="9">
        <v>30.453488372093023</v>
      </c>
      <c r="CY30" s="9">
        <v>52.33720930232558</v>
      </c>
      <c r="CZ30" s="9">
        <v>20.337209302325583</v>
      </c>
      <c r="DA30" s="9">
        <v>37.77906976744186</v>
      </c>
      <c r="DB30" s="9">
        <v>9.779069767441861</v>
      </c>
      <c r="DC30" s="9">
        <v>8</v>
      </c>
      <c r="DD30" s="9">
        <v>3</v>
      </c>
      <c r="DE30" s="9">
        <v>686.7674418604652</v>
      </c>
      <c r="DF30" s="9">
        <v>33.116279069767444</v>
      </c>
      <c r="DG30" s="9">
        <v>153.46511627906978</v>
      </c>
      <c r="DH30" s="9">
        <v>108.01162790697674</v>
      </c>
      <c r="DI30" s="9">
        <v>249.25581395348837</v>
      </c>
      <c r="DJ30" s="9">
        <v>142.9186046511628</v>
      </c>
      <c r="DK30" s="9">
        <v>686.7674418604652</v>
      </c>
      <c r="DL30" s="9">
        <v>47.23255813953489</v>
      </c>
      <c r="DM30" s="9">
        <v>9.779069767441861</v>
      </c>
      <c r="DN30" s="9">
        <v>20.558139534883722</v>
      </c>
      <c r="DO30" s="9">
        <v>1</v>
      </c>
      <c r="DP30" s="9">
        <v>5</v>
      </c>
      <c r="DQ30" s="9">
        <v>65.67441860465117</v>
      </c>
      <c r="DR30" s="9">
        <v>102.01162790697674</v>
      </c>
      <c r="DS30" s="9">
        <v>40.116279069767444</v>
      </c>
      <c r="DT30" s="9">
        <v>81.56976744186046</v>
      </c>
      <c r="DU30" s="9">
        <v>17.558139534883722</v>
      </c>
      <c r="DV30" s="9">
        <v>9.337209302325581</v>
      </c>
      <c r="DW30" s="9">
        <v>11.779069767441861</v>
      </c>
      <c r="DX30" s="9">
        <v>32.8953488372093</v>
      </c>
      <c r="DY30" s="9">
        <v>23</v>
      </c>
      <c r="DZ30" s="9">
        <v>22.558139534883722</v>
      </c>
      <c r="EA30" s="9">
        <v>52.674418604651166</v>
      </c>
      <c r="EB30" s="9">
        <v>121.24418604651163</v>
      </c>
      <c r="EC30" s="9">
        <v>22.77906976744186</v>
      </c>
      <c r="ED30" s="9">
        <v>686.7674418604652</v>
      </c>
      <c r="EE30" s="9">
        <v>86.34883720930233</v>
      </c>
      <c r="EF30" s="9">
        <v>115.24418604651163</v>
      </c>
      <c r="EG30" s="9">
        <v>77.55813953488372</v>
      </c>
      <c r="EH30" s="9">
        <v>43.8953488372093</v>
      </c>
      <c r="EI30" s="9">
        <v>126.68604651162791</v>
      </c>
      <c r="EJ30" s="9">
        <v>68.45348837209302</v>
      </c>
      <c r="EK30" s="9">
        <v>49.116279069767444</v>
      </c>
      <c r="EL30" s="9">
        <v>48.674418604651166</v>
      </c>
      <c r="EM30" s="9">
        <v>70.7906976744186</v>
      </c>
      <c r="EN30" s="9">
        <v>1125.6046511627906</v>
      </c>
      <c r="EO30" s="9">
        <v>233.68604651162792</v>
      </c>
      <c r="EP30" s="9">
        <v>230.69767441860466</v>
      </c>
      <c r="EQ30" s="9">
        <v>164.13953488372093</v>
      </c>
      <c r="ER30" s="9">
        <v>101.34883720930233</v>
      </c>
      <c r="ES30" s="9">
        <v>395.7325581395349</v>
      </c>
      <c r="ET30" s="9">
        <v>720.453488372093</v>
      </c>
      <c r="EU30" s="9">
        <v>617.6395348837209</v>
      </c>
      <c r="EV30" s="9">
        <v>102.81395348837209</v>
      </c>
      <c r="EW30" s="9">
        <v>90.81395348837209</v>
      </c>
      <c r="EX30" s="9">
        <v>12</v>
      </c>
      <c r="EY30" s="9">
        <v>617.6395348837209</v>
      </c>
      <c r="EZ30" s="9">
        <v>386.7325581395349</v>
      </c>
      <c r="FA30" s="9">
        <v>121.8953488372093</v>
      </c>
      <c r="FB30" s="9">
        <v>36.55813953488372</v>
      </c>
      <c r="FC30" s="9">
        <v>48.674418604651166</v>
      </c>
      <c r="FD30" s="9">
        <v>23.77906976744186</v>
      </c>
      <c r="FE30" s="9">
        <v>70.11627906976744</v>
      </c>
      <c r="FF30" s="9">
        <v>146.90697674418604</v>
      </c>
      <c r="FG30" s="9">
        <v>50.674418604651166</v>
      </c>
      <c r="FH30" s="9">
        <v>102.36046511627907</v>
      </c>
      <c r="FI30" s="9">
        <v>70.01162790697674</v>
      </c>
      <c r="FJ30" s="9">
        <v>29</v>
      </c>
      <c r="FK30" s="9">
        <v>38.55813953488372</v>
      </c>
      <c r="FL30" s="9">
        <v>24.558139534883722</v>
      </c>
      <c r="FM30" s="9">
        <v>3</v>
      </c>
      <c r="FN30" s="9">
        <v>30</v>
      </c>
      <c r="FO30" s="9">
        <v>17.558139534883722</v>
      </c>
      <c r="FP30" s="9">
        <v>10.779069767441861</v>
      </c>
      <c r="FQ30" s="9">
        <v>0</v>
      </c>
      <c r="FR30" s="9">
        <v>3</v>
      </c>
      <c r="FS30" s="9">
        <v>21.116279069767444</v>
      </c>
      <c r="FT30" s="9">
        <v>617.6395348837209</v>
      </c>
      <c r="FU30" s="9">
        <v>12.779069767441861</v>
      </c>
      <c r="FV30" s="9">
        <v>135.34883720930233</v>
      </c>
      <c r="FW30" s="9">
        <v>48.116279069767444</v>
      </c>
      <c r="FX30" s="9">
        <v>27.77906976744186</v>
      </c>
      <c r="FY30" s="9">
        <v>30</v>
      </c>
      <c r="FZ30" s="9">
        <v>12</v>
      </c>
      <c r="GA30" s="9">
        <v>11</v>
      </c>
      <c r="GB30" s="9">
        <v>7</v>
      </c>
      <c r="GC30" s="9">
        <v>34.77906976744186</v>
      </c>
      <c r="GD30" s="9">
        <v>35.33720930232558</v>
      </c>
      <c r="GE30" s="9">
        <v>48.23255813953489</v>
      </c>
      <c r="GF30" s="9">
        <v>153.90697674418604</v>
      </c>
      <c r="GG30" s="9">
        <v>112.34883720930233</v>
      </c>
      <c r="GH30" s="9">
        <v>0</v>
      </c>
      <c r="GI30" s="9">
        <v>28</v>
      </c>
      <c r="GJ30" s="9">
        <v>5</v>
      </c>
      <c r="GK30" s="9">
        <v>1.558139534883721</v>
      </c>
      <c r="GL30" s="9">
        <v>7</v>
      </c>
      <c r="GM30" s="9">
        <v>875.2441860465117</v>
      </c>
      <c r="GN30" s="9">
        <v>186.69767441860466</v>
      </c>
      <c r="GO30" s="9">
        <v>1</v>
      </c>
      <c r="GP30" s="9">
        <v>3</v>
      </c>
      <c r="GQ30" s="9">
        <v>115.79069767441861</v>
      </c>
      <c r="GR30" s="9">
        <v>2</v>
      </c>
      <c r="GS30" s="9">
        <v>374.8372093023256</v>
      </c>
      <c r="GT30" s="9">
        <v>56.127906976744185</v>
      </c>
      <c r="GU30" s="9">
        <v>2</v>
      </c>
      <c r="GV30" s="9">
        <v>15</v>
      </c>
      <c r="GW30" s="9">
        <v>104.45348837209302</v>
      </c>
      <c r="GX30" s="9">
        <v>14.337209302325581</v>
      </c>
    </row>
    <row r="31" spans="1:206" ht="12.75">
      <c r="A31" s="5" t="s">
        <v>338</v>
      </c>
      <c r="B31" s="9">
        <v>395.15</v>
      </c>
      <c r="C31" s="9">
        <v>1869.9202898550725</v>
      </c>
      <c r="D31" s="9">
        <v>102.98136645962734</v>
      </c>
      <c r="E31" s="9">
        <v>180.80331262939958</v>
      </c>
      <c r="F31" s="9">
        <v>234.36335403726707</v>
      </c>
      <c r="G31" s="9">
        <v>257.944099378882</v>
      </c>
      <c r="H31" s="9">
        <v>432.83333333333337</v>
      </c>
      <c r="I31" s="9">
        <v>449.40372670807454</v>
      </c>
      <c r="J31" s="9">
        <v>211.5910973084886</v>
      </c>
      <c r="K31" s="9">
        <v>283.7846790890269</v>
      </c>
      <c r="L31" s="9">
        <v>1087.913043478261</v>
      </c>
      <c r="M31" s="9">
        <v>498.22256728778467</v>
      </c>
      <c r="N31" s="9">
        <v>886.2039337474121</v>
      </c>
      <c r="O31" s="9">
        <v>983.7163561076604</v>
      </c>
      <c r="P31" s="9">
        <v>1869.9202898550725</v>
      </c>
      <c r="Q31" s="9">
        <v>0</v>
      </c>
      <c r="R31" s="9">
        <v>899.1221532091097</v>
      </c>
      <c r="S31" s="9">
        <v>312.0900621118012</v>
      </c>
      <c r="T31" s="9">
        <v>359.04037267080747</v>
      </c>
      <c r="U31" s="9">
        <v>114.98136645962734</v>
      </c>
      <c r="V31" s="9">
        <v>78.2463768115942</v>
      </c>
      <c r="W31" s="9">
        <v>28.763975155279503</v>
      </c>
      <c r="X31" s="9">
        <v>6</v>
      </c>
      <c r="Y31" s="9">
        <v>595.2018633540373</v>
      </c>
      <c r="Z31" s="9">
        <v>175.95238095238096</v>
      </c>
      <c r="AA31" s="9">
        <v>30</v>
      </c>
      <c r="AB31" s="9">
        <v>59.12732919254658</v>
      </c>
      <c r="AC31" s="9">
        <v>28.217391304347828</v>
      </c>
      <c r="AD31" s="9">
        <v>1043.7691511387163</v>
      </c>
      <c r="AE31" s="9">
        <v>205.36335403726707</v>
      </c>
      <c r="AF31" s="9">
        <v>441.49378881987576</v>
      </c>
      <c r="AG31" s="9">
        <v>185.92546583850933</v>
      </c>
      <c r="AH31" s="9">
        <v>66.33954451345755</v>
      </c>
      <c r="AI31" s="9">
        <v>856.5776397515529</v>
      </c>
      <c r="AJ31" s="9">
        <v>639.8198757763976</v>
      </c>
      <c r="AK31" s="9">
        <v>275.0424430641822</v>
      </c>
      <c r="AL31" s="9">
        <v>79.50414078674947</v>
      </c>
      <c r="AM31" s="9">
        <v>18.976190476190474</v>
      </c>
      <c r="AN31" s="9">
        <v>181.6262939958592</v>
      </c>
      <c r="AO31" s="9">
        <v>250.87784679089026</v>
      </c>
      <c r="AP31" s="9">
        <v>1437.416149068323</v>
      </c>
      <c r="AQ31" s="9">
        <v>1710.410973084886</v>
      </c>
      <c r="AR31" s="9">
        <v>90.9575569358178</v>
      </c>
      <c r="AS31" s="9">
        <v>18.763975155279503</v>
      </c>
      <c r="AT31" s="9">
        <v>10.405797101449275</v>
      </c>
      <c r="AU31" s="9">
        <v>39.38198757763975</v>
      </c>
      <c r="AV31" s="9">
        <v>1869.9202898550725</v>
      </c>
      <c r="AW31" s="9">
        <v>1449.6356107660456</v>
      </c>
      <c r="AX31" s="9">
        <v>357.89958592132507</v>
      </c>
      <c r="AY31" s="9">
        <v>3.9523809523809526</v>
      </c>
      <c r="AZ31" s="9">
        <v>9.904761904761905</v>
      </c>
      <c r="BA31" s="9">
        <v>32.12215320910973</v>
      </c>
      <c r="BB31" s="9">
        <v>7.405797101449275</v>
      </c>
      <c r="BC31" s="9">
        <v>1869.9202898550725</v>
      </c>
      <c r="BD31" s="9">
        <v>1137.2826086956522</v>
      </c>
      <c r="BE31" s="9">
        <v>201.8198757763975</v>
      </c>
      <c r="BF31" s="9">
        <v>251.46687370600415</v>
      </c>
      <c r="BG31" s="9">
        <v>30.952380952380953</v>
      </c>
      <c r="BH31" s="9">
        <v>121.05590062111801</v>
      </c>
      <c r="BI31" s="9">
        <v>77.71635610766046</v>
      </c>
      <c r="BJ31" s="9">
        <v>47.626293995859214</v>
      </c>
      <c r="BK31" s="9">
        <v>2</v>
      </c>
      <c r="BL31" s="9">
        <v>1869.9202898550725</v>
      </c>
      <c r="BM31" s="9">
        <v>733.5745341614906</v>
      </c>
      <c r="BN31" s="9">
        <v>93.73809523809524</v>
      </c>
      <c r="BO31" s="9">
        <v>196.41614906832297</v>
      </c>
      <c r="BP31" s="9">
        <v>3</v>
      </c>
      <c r="BQ31" s="9">
        <v>642.4482401656314</v>
      </c>
      <c r="BR31" s="9">
        <v>184.7432712215321</v>
      </c>
      <c r="BS31" s="9">
        <v>1869.9202898550725</v>
      </c>
      <c r="BT31" s="9">
        <v>1393.3488612836438</v>
      </c>
      <c r="BU31" s="9">
        <v>398.7567287784679</v>
      </c>
      <c r="BV31" s="9">
        <v>10.81159420289855</v>
      </c>
      <c r="BW31" s="9">
        <v>6.9523809523809526</v>
      </c>
      <c r="BX31" s="9">
        <v>2.9285714285714284</v>
      </c>
      <c r="BY31" s="9">
        <v>23.740165631469978</v>
      </c>
      <c r="BZ31" s="9">
        <v>60.05072463768116</v>
      </c>
      <c r="CA31" s="9">
        <v>1</v>
      </c>
      <c r="CB31" s="9">
        <v>16.952380952380953</v>
      </c>
      <c r="CC31" s="9">
        <v>14.928571428571429</v>
      </c>
      <c r="CD31" s="9">
        <v>27.169772256728777</v>
      </c>
      <c r="CE31" s="9">
        <v>1808.156314699793</v>
      </c>
      <c r="CF31" s="9">
        <v>1795.7743271221532</v>
      </c>
      <c r="CG31" s="9">
        <v>10.405797101449275</v>
      </c>
      <c r="CH31" s="9">
        <v>1.9761904761904763</v>
      </c>
      <c r="CI31" s="9">
        <v>30.217391304347828</v>
      </c>
      <c r="CJ31" s="9">
        <v>1754.580745341615</v>
      </c>
      <c r="CK31" s="9">
        <v>376.6128364389234</v>
      </c>
      <c r="CL31" s="9">
        <v>61.103519668737064</v>
      </c>
      <c r="CM31" s="9">
        <v>1374.544513457557</v>
      </c>
      <c r="CN31" s="9">
        <v>198.7505175983437</v>
      </c>
      <c r="CO31" s="9">
        <v>426.4958592132505</v>
      </c>
      <c r="CP31" s="9">
        <v>149.84886128364388</v>
      </c>
      <c r="CQ31" s="9">
        <v>74.85714285714286</v>
      </c>
      <c r="CR31" s="9">
        <v>9.976190476190476</v>
      </c>
      <c r="CS31" s="9">
        <v>4.405797101449275</v>
      </c>
      <c r="CT31" s="9">
        <v>1374.544513457557</v>
      </c>
      <c r="CU31" s="9">
        <v>510.21014492753625</v>
      </c>
      <c r="CV31" s="9">
        <v>334.8467908902692</v>
      </c>
      <c r="CW31" s="9">
        <v>46.78778467908903</v>
      </c>
      <c r="CX31" s="9">
        <v>52.7639751552795</v>
      </c>
      <c r="CY31" s="9">
        <v>56.405797101449274</v>
      </c>
      <c r="CZ31" s="9">
        <v>19.405797101449274</v>
      </c>
      <c r="DA31" s="9">
        <v>74.85714285714286</v>
      </c>
      <c r="DB31" s="9">
        <v>31</v>
      </c>
      <c r="DC31" s="9">
        <v>17.92857142857143</v>
      </c>
      <c r="DD31" s="9">
        <v>5</v>
      </c>
      <c r="DE31" s="9">
        <v>785.0714285714286</v>
      </c>
      <c r="DF31" s="9">
        <v>54.93374741200828</v>
      </c>
      <c r="DG31" s="9">
        <v>194.53312629399585</v>
      </c>
      <c r="DH31" s="9">
        <v>131.90993788819875</v>
      </c>
      <c r="DI31" s="9">
        <v>269.2784679089027</v>
      </c>
      <c r="DJ31" s="9">
        <v>134.41614906832297</v>
      </c>
      <c r="DK31" s="9">
        <v>785.0714285714286</v>
      </c>
      <c r="DL31" s="9">
        <v>35.98654244306418</v>
      </c>
      <c r="DM31" s="9">
        <v>8</v>
      </c>
      <c r="DN31" s="9">
        <v>49.904761904761905</v>
      </c>
      <c r="DO31" s="9">
        <v>2</v>
      </c>
      <c r="DP31" s="9">
        <v>20.976190476190474</v>
      </c>
      <c r="DQ31" s="9">
        <v>99.98136645962734</v>
      </c>
      <c r="DR31" s="9">
        <v>96.16977225672878</v>
      </c>
      <c r="DS31" s="9">
        <v>30.405797101449274</v>
      </c>
      <c r="DT31" s="9">
        <v>68.7639751552795</v>
      </c>
      <c r="DU31" s="9">
        <v>19</v>
      </c>
      <c r="DV31" s="9">
        <v>8</v>
      </c>
      <c r="DW31" s="9">
        <v>11.81159420289855</v>
      </c>
      <c r="DX31" s="9">
        <v>25.599378881987576</v>
      </c>
      <c r="DY31" s="9">
        <v>34.14596273291926</v>
      </c>
      <c r="DZ31" s="9">
        <v>52.81159420289855</v>
      </c>
      <c r="EA31" s="9">
        <v>47.57556935817806</v>
      </c>
      <c r="EB31" s="9">
        <v>119.72153209109732</v>
      </c>
      <c r="EC31" s="9">
        <v>54.21739130434783</v>
      </c>
      <c r="ED31" s="9">
        <v>785.0714285714286</v>
      </c>
      <c r="EE31" s="9">
        <v>64.7639751552795</v>
      </c>
      <c r="EF31" s="9">
        <v>83.35817805383023</v>
      </c>
      <c r="EG31" s="9">
        <v>66.35817805383023</v>
      </c>
      <c r="EH31" s="9">
        <v>82.57556935817806</v>
      </c>
      <c r="EI31" s="9">
        <v>169.82505175983437</v>
      </c>
      <c r="EJ31" s="9">
        <v>94.98654244306418</v>
      </c>
      <c r="EK31" s="9">
        <v>60.976190476190474</v>
      </c>
      <c r="EL31" s="9">
        <v>76.84057971014494</v>
      </c>
      <c r="EM31" s="9">
        <v>85.3871635610766</v>
      </c>
      <c r="EN31" s="9">
        <v>1586.1356107660456</v>
      </c>
      <c r="EO31" s="9">
        <v>477.8457556935818</v>
      </c>
      <c r="EP31" s="9">
        <v>433.1407867494824</v>
      </c>
      <c r="EQ31" s="9">
        <v>195.86749482401655</v>
      </c>
      <c r="ER31" s="9">
        <v>154.86231884057972</v>
      </c>
      <c r="ES31" s="9">
        <v>324.41925465838506</v>
      </c>
      <c r="ET31" s="9">
        <v>1015.0900621118012</v>
      </c>
      <c r="EU31" s="9">
        <v>899.1221532091097</v>
      </c>
      <c r="EV31" s="9">
        <v>115.9679089026915</v>
      </c>
      <c r="EW31" s="9">
        <v>85.79813664596273</v>
      </c>
      <c r="EX31" s="9">
        <v>30.169772256728777</v>
      </c>
      <c r="EY31" s="9">
        <v>899.1221532091097</v>
      </c>
      <c r="EZ31" s="9">
        <v>388.0424430641822</v>
      </c>
      <c r="FA31" s="9">
        <v>349.2919254658385</v>
      </c>
      <c r="FB31" s="9">
        <v>130</v>
      </c>
      <c r="FC31" s="9">
        <v>29.976190476190474</v>
      </c>
      <c r="FD31" s="9">
        <v>1.8115942028985508</v>
      </c>
      <c r="FE31" s="9">
        <v>184.93892339544513</v>
      </c>
      <c r="FF31" s="9">
        <v>127.15113871635612</v>
      </c>
      <c r="FG31" s="9">
        <v>108.36335403726707</v>
      </c>
      <c r="FH31" s="9">
        <v>147.6024844720497</v>
      </c>
      <c r="FI31" s="9">
        <v>99.19875776397515</v>
      </c>
      <c r="FJ31" s="9">
        <v>41.405797101449274</v>
      </c>
      <c r="FK31" s="9">
        <v>38.334368530020704</v>
      </c>
      <c r="FL31" s="9">
        <v>29.81159420289855</v>
      </c>
      <c r="FM31" s="9">
        <v>7</v>
      </c>
      <c r="FN31" s="9">
        <v>54.81159420289855</v>
      </c>
      <c r="FO31" s="9">
        <v>28.334368530020704</v>
      </c>
      <c r="FP31" s="9">
        <v>11.976190476190476</v>
      </c>
      <c r="FQ31" s="9">
        <v>0</v>
      </c>
      <c r="FR31" s="9">
        <v>1.4057971014492754</v>
      </c>
      <c r="FS31" s="9">
        <v>18.78778467908903</v>
      </c>
      <c r="FT31" s="9">
        <v>899.1221532091097</v>
      </c>
      <c r="FU31" s="9">
        <v>30</v>
      </c>
      <c r="FV31" s="9">
        <v>195.79813664596273</v>
      </c>
      <c r="FW31" s="9">
        <v>78.59937888198758</v>
      </c>
      <c r="FX31" s="9">
        <v>45.78778467908903</v>
      </c>
      <c r="FY31" s="9">
        <v>53.81159420289855</v>
      </c>
      <c r="FZ31" s="9">
        <v>23</v>
      </c>
      <c r="GA31" s="9">
        <v>8.81159420289855</v>
      </c>
      <c r="GB31" s="9">
        <v>22</v>
      </c>
      <c r="GC31" s="9">
        <v>81.92857142857143</v>
      </c>
      <c r="GD31" s="9">
        <v>103.01035196687371</v>
      </c>
      <c r="GE31" s="9">
        <v>108.58074534161491</v>
      </c>
      <c r="GF31" s="9">
        <v>356.4244306418219</v>
      </c>
      <c r="GG31" s="9">
        <v>261.8726708074534</v>
      </c>
      <c r="GH31" s="9">
        <v>1</v>
      </c>
      <c r="GI31" s="9">
        <v>66</v>
      </c>
      <c r="GJ31" s="9">
        <v>6</v>
      </c>
      <c r="GK31" s="9">
        <v>14.55175983436853</v>
      </c>
      <c r="GL31" s="9">
        <v>7</v>
      </c>
      <c r="GM31" s="9">
        <v>1027.4741200828157</v>
      </c>
      <c r="GN31" s="9">
        <v>180.49068322981367</v>
      </c>
      <c r="GO31" s="9">
        <v>0</v>
      </c>
      <c r="GP31" s="9">
        <v>8</v>
      </c>
      <c r="GQ31" s="9">
        <v>113.99171842650104</v>
      </c>
      <c r="GR31" s="9">
        <v>1</v>
      </c>
      <c r="GS31" s="9">
        <v>449.60455486542446</v>
      </c>
      <c r="GT31" s="9">
        <v>87.16977225672878</v>
      </c>
      <c r="GU31" s="9">
        <v>0.4057971014492754</v>
      </c>
      <c r="GV31" s="9">
        <v>5</v>
      </c>
      <c r="GW31" s="9">
        <v>171.40579710144928</v>
      </c>
      <c r="GX31" s="9">
        <v>10.405797101449275</v>
      </c>
    </row>
    <row r="32" spans="1:206" ht="12.75">
      <c r="A32" s="5" t="s">
        <v>416</v>
      </c>
      <c r="B32" s="9">
        <v>14.66</v>
      </c>
      <c r="C32" s="9">
        <v>530.5001547987615</v>
      </c>
      <c r="D32" s="9">
        <v>27.28828689370485</v>
      </c>
      <c r="E32" s="9">
        <v>65.11062951496388</v>
      </c>
      <c r="F32" s="9">
        <v>55.81932404540764</v>
      </c>
      <c r="G32" s="9">
        <v>86.31271929824561</v>
      </c>
      <c r="H32" s="9">
        <v>140.62368421052633</v>
      </c>
      <c r="I32" s="9">
        <v>123.3251547987616</v>
      </c>
      <c r="J32" s="9">
        <v>32.0203560371517</v>
      </c>
      <c r="K32" s="9">
        <v>92.39891640866873</v>
      </c>
      <c r="L32" s="9">
        <v>336.38085655314757</v>
      </c>
      <c r="M32" s="9">
        <v>101.72038183694531</v>
      </c>
      <c r="N32" s="9">
        <v>268.89507223942206</v>
      </c>
      <c r="O32" s="9">
        <v>261.6050825593395</v>
      </c>
      <c r="P32" s="9">
        <v>530.5001547987615</v>
      </c>
      <c r="Q32" s="9">
        <v>0</v>
      </c>
      <c r="R32" s="9">
        <v>221.66470588235293</v>
      </c>
      <c r="S32" s="9">
        <v>57.1172342621259</v>
      </c>
      <c r="T32" s="9">
        <v>88.97407120743034</v>
      </c>
      <c r="U32" s="9">
        <v>30.083668730650153</v>
      </c>
      <c r="V32" s="9">
        <v>30.724974200206397</v>
      </c>
      <c r="W32" s="9">
        <v>8.953792569659443</v>
      </c>
      <c r="X32" s="9">
        <v>5.810964912280702</v>
      </c>
      <c r="Y32" s="9">
        <v>181.76787925696595</v>
      </c>
      <c r="Z32" s="9">
        <v>4.792982456140351</v>
      </c>
      <c r="AA32" s="9">
        <v>0.3815789473684211</v>
      </c>
      <c r="AB32" s="9">
        <v>27.574174406604747</v>
      </c>
      <c r="AC32" s="9">
        <v>5.148090815273478</v>
      </c>
      <c r="AD32" s="9">
        <v>349.922213622291</v>
      </c>
      <c r="AE32" s="9">
        <v>23.151599587203307</v>
      </c>
      <c r="AF32" s="9">
        <v>93.67260061919504</v>
      </c>
      <c r="AG32" s="9">
        <v>74.25281217750258</v>
      </c>
      <c r="AH32" s="9">
        <v>30.587693498452015</v>
      </c>
      <c r="AI32" s="9">
        <v>300.8073787409701</v>
      </c>
      <c r="AJ32" s="9">
        <v>159.99442724458203</v>
      </c>
      <c r="AK32" s="9">
        <v>48.90982972136223</v>
      </c>
      <c r="AL32" s="9">
        <v>18.284133126934982</v>
      </c>
      <c r="AM32" s="9">
        <v>2.504385964912281</v>
      </c>
      <c r="AN32" s="9">
        <v>37.597574819401444</v>
      </c>
      <c r="AO32" s="9">
        <v>45.67218782249741</v>
      </c>
      <c r="AP32" s="9">
        <v>447.23039215686276</v>
      </c>
      <c r="AQ32" s="9">
        <v>484.96318369453047</v>
      </c>
      <c r="AR32" s="9">
        <v>26.828715170278638</v>
      </c>
      <c r="AS32" s="9">
        <v>1.8679824561403509</v>
      </c>
      <c r="AT32" s="9">
        <v>3.828947368421052</v>
      </c>
      <c r="AU32" s="9">
        <v>13.011326109391124</v>
      </c>
      <c r="AV32" s="9">
        <v>530.5001547987615</v>
      </c>
      <c r="AW32" s="9">
        <v>415.97683178534567</v>
      </c>
      <c r="AX32" s="9">
        <v>88.85234778121774</v>
      </c>
      <c r="AY32" s="9">
        <v>0</v>
      </c>
      <c r="AZ32" s="9">
        <v>8.006578947368421</v>
      </c>
      <c r="BA32" s="9">
        <v>5.925</v>
      </c>
      <c r="BB32" s="9">
        <v>5.8276315789473685</v>
      </c>
      <c r="BC32" s="9">
        <v>530.5001547987615</v>
      </c>
      <c r="BD32" s="9">
        <v>315.6810113519092</v>
      </c>
      <c r="BE32" s="9">
        <v>55.96362229102167</v>
      </c>
      <c r="BF32" s="9">
        <v>87.06060371517027</v>
      </c>
      <c r="BG32" s="9">
        <v>14.80905572755418</v>
      </c>
      <c r="BH32" s="9">
        <v>25.727399380804954</v>
      </c>
      <c r="BI32" s="9">
        <v>16.55758513931889</v>
      </c>
      <c r="BJ32" s="9">
        <v>13.394298245614037</v>
      </c>
      <c r="BK32" s="9">
        <v>1.306578947368421</v>
      </c>
      <c r="BL32" s="9">
        <v>530.5001547987615</v>
      </c>
      <c r="BM32" s="9">
        <v>171.86911764705883</v>
      </c>
      <c r="BN32" s="9">
        <v>44.739757481940146</v>
      </c>
      <c r="BO32" s="9">
        <v>62.21759545923632</v>
      </c>
      <c r="BP32" s="9">
        <v>1</v>
      </c>
      <c r="BQ32" s="9">
        <v>205.88124355005158</v>
      </c>
      <c r="BR32" s="9">
        <v>41.79244066047472</v>
      </c>
      <c r="BS32" s="9">
        <v>530.5001547987615</v>
      </c>
      <c r="BT32" s="9">
        <v>403.06550567595457</v>
      </c>
      <c r="BU32" s="9">
        <v>100.66981424148607</v>
      </c>
      <c r="BV32" s="9">
        <v>3.0697368421052627</v>
      </c>
      <c r="BW32" s="9">
        <v>0.7631578947368421</v>
      </c>
      <c r="BX32" s="9">
        <v>1.306578947368421</v>
      </c>
      <c r="BY32" s="9">
        <v>6.381578947368421</v>
      </c>
      <c r="BZ32" s="9">
        <v>22.931940144478844</v>
      </c>
      <c r="CA32" s="9">
        <v>0.3815789473684211</v>
      </c>
      <c r="CB32" s="9">
        <v>4.925</v>
      </c>
      <c r="CC32" s="9">
        <v>5.451315789473684</v>
      </c>
      <c r="CD32" s="9">
        <v>12.174045407636738</v>
      </c>
      <c r="CE32" s="9">
        <v>516.827141382869</v>
      </c>
      <c r="CF32" s="9">
        <v>510.23642930856556</v>
      </c>
      <c r="CG32" s="9">
        <v>6.590712074303406</v>
      </c>
      <c r="CH32" s="9">
        <v>0</v>
      </c>
      <c r="CI32" s="9">
        <v>17.729076367389062</v>
      </c>
      <c r="CJ32" s="9">
        <v>495.6819143446852</v>
      </c>
      <c r="CK32" s="9">
        <v>86.11744066047473</v>
      </c>
      <c r="CL32" s="9">
        <v>31.17675438596491</v>
      </c>
      <c r="CM32" s="9">
        <v>406.0808823529412</v>
      </c>
      <c r="CN32" s="9">
        <v>52.37226522187822</v>
      </c>
      <c r="CO32" s="9">
        <v>164.03044375644996</v>
      </c>
      <c r="CP32" s="9">
        <v>45.426289989680086</v>
      </c>
      <c r="CQ32" s="9">
        <v>14.602760577915378</v>
      </c>
      <c r="CR32" s="9">
        <v>6.516511867905057</v>
      </c>
      <c r="CS32" s="9">
        <v>2.56140350877193</v>
      </c>
      <c r="CT32" s="9">
        <v>406.0808823529412</v>
      </c>
      <c r="CU32" s="9">
        <v>120.57120743034055</v>
      </c>
      <c r="CV32" s="9">
        <v>70.19631062951497</v>
      </c>
      <c r="CW32" s="9">
        <v>11.979592363261094</v>
      </c>
      <c r="CX32" s="9">
        <v>16.44545923632611</v>
      </c>
      <c r="CY32" s="9">
        <v>11.902554179566565</v>
      </c>
      <c r="CZ32" s="9">
        <v>10.047291021671827</v>
      </c>
      <c r="DA32" s="9">
        <v>14.602760577915378</v>
      </c>
      <c r="DB32" s="9">
        <v>2.674922600619195</v>
      </c>
      <c r="DC32" s="9">
        <v>4.823529411764706</v>
      </c>
      <c r="DD32" s="9">
        <v>0</v>
      </c>
      <c r="DE32" s="9">
        <v>268.34551083591333</v>
      </c>
      <c r="DF32" s="9">
        <v>16.799329205366355</v>
      </c>
      <c r="DG32" s="9">
        <v>58.99491744066047</v>
      </c>
      <c r="DH32" s="9">
        <v>55.944427244582045</v>
      </c>
      <c r="DI32" s="9">
        <v>98.04414344685242</v>
      </c>
      <c r="DJ32" s="9">
        <v>38.56269349845201</v>
      </c>
      <c r="DK32" s="9">
        <v>268.34551083591333</v>
      </c>
      <c r="DL32" s="9">
        <v>8.82843137254902</v>
      </c>
      <c r="DM32" s="9">
        <v>2.942982456140351</v>
      </c>
      <c r="DN32" s="9">
        <v>11.915273477812176</v>
      </c>
      <c r="DO32" s="9">
        <v>2.4864035087719296</v>
      </c>
      <c r="DP32" s="9">
        <v>2.306578947368421</v>
      </c>
      <c r="DQ32" s="9">
        <v>23.135732714138285</v>
      </c>
      <c r="DR32" s="9">
        <v>46.30201238390092</v>
      </c>
      <c r="DS32" s="9">
        <v>11.963003095975232</v>
      </c>
      <c r="DT32" s="9">
        <v>19.838364293085654</v>
      </c>
      <c r="DU32" s="9">
        <v>4.6915118679050565</v>
      </c>
      <c r="DV32" s="9">
        <v>0.925</v>
      </c>
      <c r="DW32" s="9">
        <v>0.3815789473684211</v>
      </c>
      <c r="DX32" s="9">
        <v>11.900128998968007</v>
      </c>
      <c r="DY32" s="9">
        <v>7.810448916408668</v>
      </c>
      <c r="DZ32" s="9">
        <v>24.98302373581011</v>
      </c>
      <c r="EA32" s="9">
        <v>24.004437564499483</v>
      </c>
      <c r="EB32" s="9">
        <v>49.470510835913316</v>
      </c>
      <c r="EC32" s="9">
        <v>14.460087719298246</v>
      </c>
      <c r="ED32" s="9">
        <v>268.34551083591333</v>
      </c>
      <c r="EE32" s="9">
        <v>24.598245614035086</v>
      </c>
      <c r="EF32" s="9">
        <v>63.75497936016512</v>
      </c>
      <c r="EG32" s="9">
        <v>30.973219814241485</v>
      </c>
      <c r="EH32" s="9">
        <v>24.62293601651187</v>
      </c>
      <c r="EI32" s="9">
        <v>36.73470072239422</v>
      </c>
      <c r="EJ32" s="9">
        <v>23.407739938080493</v>
      </c>
      <c r="EK32" s="9">
        <v>20.416357069143444</v>
      </c>
      <c r="EL32" s="9">
        <v>16.726160990712074</v>
      </c>
      <c r="EM32" s="9">
        <v>27.111171310629516</v>
      </c>
      <c r="EN32" s="9">
        <v>438.1012383900929</v>
      </c>
      <c r="EO32" s="9">
        <v>91.62107843137254</v>
      </c>
      <c r="EP32" s="9">
        <v>78.95353457172342</v>
      </c>
      <c r="EQ32" s="9">
        <v>64.42394220846234</v>
      </c>
      <c r="ER32" s="9">
        <v>35.46767285861713</v>
      </c>
      <c r="ES32" s="9">
        <v>167.63501031991743</v>
      </c>
      <c r="ET32" s="9">
        <v>237.5641640866873</v>
      </c>
      <c r="EU32" s="9">
        <v>221.66470588235293</v>
      </c>
      <c r="EV32" s="9">
        <v>15.899458204334367</v>
      </c>
      <c r="EW32" s="9">
        <v>0.7631578947368421</v>
      </c>
      <c r="EX32" s="9">
        <v>15.136300309597525</v>
      </c>
      <c r="EY32" s="9">
        <v>221.66470588235293</v>
      </c>
      <c r="EZ32" s="9">
        <v>139.8420278637771</v>
      </c>
      <c r="FA32" s="9">
        <v>21.759932920536635</v>
      </c>
      <c r="FB32" s="9">
        <v>9.913209494324045</v>
      </c>
      <c r="FC32" s="9">
        <v>12.149535603715169</v>
      </c>
      <c r="FD32" s="9">
        <v>38</v>
      </c>
      <c r="FE32" s="9">
        <v>24.061971104231162</v>
      </c>
      <c r="FF32" s="9">
        <v>33.055263157894736</v>
      </c>
      <c r="FG32" s="9">
        <v>23.925412796697625</v>
      </c>
      <c r="FH32" s="9">
        <v>43.35363777089783</v>
      </c>
      <c r="FI32" s="9">
        <v>32.6077915376677</v>
      </c>
      <c r="FJ32" s="9">
        <v>15.265118679050568</v>
      </c>
      <c r="FK32" s="9">
        <v>8.99078947368421</v>
      </c>
      <c r="FL32" s="9">
        <v>9.664318885448916</v>
      </c>
      <c r="FM32" s="9">
        <v>0.3815789473684211</v>
      </c>
      <c r="FN32" s="9">
        <v>6.797729618163054</v>
      </c>
      <c r="FO32" s="9">
        <v>4.994736842105263</v>
      </c>
      <c r="FP32" s="9">
        <v>6.585964912280701</v>
      </c>
      <c r="FQ32" s="9">
        <v>0</v>
      </c>
      <c r="FR32" s="9">
        <v>0</v>
      </c>
      <c r="FS32" s="9">
        <v>11.980392156862745</v>
      </c>
      <c r="FT32" s="9">
        <v>221.66470588235293</v>
      </c>
      <c r="FU32" s="9">
        <v>3.911764705882353</v>
      </c>
      <c r="FV32" s="9">
        <v>55.65580495356037</v>
      </c>
      <c r="FW32" s="9">
        <v>21.02213622291022</v>
      </c>
      <c r="FX32" s="9">
        <v>13.865557275541796</v>
      </c>
      <c r="FY32" s="9">
        <v>6.797729618163054</v>
      </c>
      <c r="FZ32" s="9">
        <v>4.416150670794634</v>
      </c>
      <c r="GA32" s="9">
        <v>1</v>
      </c>
      <c r="GB32" s="9">
        <v>1.381578947368421</v>
      </c>
      <c r="GC32" s="9">
        <v>13.045897832817339</v>
      </c>
      <c r="GD32" s="9">
        <v>11.016073271413829</v>
      </c>
      <c r="GE32" s="9">
        <v>21.004282765737877</v>
      </c>
      <c r="GF32" s="9">
        <v>61.50257997936017</v>
      </c>
      <c r="GG32" s="9">
        <v>53.81106811145511</v>
      </c>
      <c r="GH32" s="9">
        <v>0</v>
      </c>
      <c r="GI32" s="9">
        <v>2</v>
      </c>
      <c r="GJ32" s="9">
        <v>0</v>
      </c>
      <c r="GK32" s="9">
        <v>2.836764705882353</v>
      </c>
      <c r="GL32" s="9">
        <v>2.854747162022704</v>
      </c>
      <c r="GM32" s="9">
        <v>348.3919504643963</v>
      </c>
      <c r="GN32" s="9">
        <v>45.10810113519092</v>
      </c>
      <c r="GO32" s="9">
        <v>0</v>
      </c>
      <c r="GP32" s="9">
        <v>5.792982456140351</v>
      </c>
      <c r="GQ32" s="9">
        <v>49.8672084623323</v>
      </c>
      <c r="GR32" s="9">
        <v>0</v>
      </c>
      <c r="GS32" s="9">
        <v>178.53041795665632</v>
      </c>
      <c r="GT32" s="9">
        <v>33.57644478844169</v>
      </c>
      <c r="GU32" s="9">
        <v>0.3815789473684211</v>
      </c>
      <c r="GV32" s="9">
        <v>11.231062951496387</v>
      </c>
      <c r="GW32" s="9">
        <v>20.124406604747165</v>
      </c>
      <c r="GX32" s="9">
        <v>3.779747162022704</v>
      </c>
    </row>
    <row r="33" spans="1:206" ht="12.75">
      <c r="A33" s="5" t="s">
        <v>417</v>
      </c>
      <c r="B33" s="9">
        <v>85.91</v>
      </c>
      <c r="C33" s="9">
        <v>173.21428571428572</v>
      </c>
      <c r="D33" s="9">
        <v>9.89795918367347</v>
      </c>
      <c r="E33" s="9">
        <v>25.73469387755102</v>
      </c>
      <c r="F33" s="9">
        <v>22.76530612244898</v>
      </c>
      <c r="G33" s="9">
        <v>32.66326530612245</v>
      </c>
      <c r="H33" s="9">
        <v>41.57142857142857</v>
      </c>
      <c r="I33" s="9">
        <v>29.693877551020407</v>
      </c>
      <c r="J33" s="9">
        <v>10.887755102040817</v>
      </c>
      <c r="K33" s="9">
        <v>35.63265306122449</v>
      </c>
      <c r="L33" s="9">
        <v>107.88775510204081</v>
      </c>
      <c r="M33" s="9">
        <v>29.693877551020407</v>
      </c>
      <c r="N33" s="9">
        <v>80.1734693877551</v>
      </c>
      <c r="O33" s="9">
        <v>93.04081632653062</v>
      </c>
      <c r="P33" s="9">
        <v>173.21428571428572</v>
      </c>
      <c r="Q33" s="9">
        <v>0</v>
      </c>
      <c r="R33" s="9">
        <v>69.28571428571429</v>
      </c>
      <c r="S33" s="9">
        <v>17.816326530612244</v>
      </c>
      <c r="T33" s="9">
        <v>22.76530612244898</v>
      </c>
      <c r="U33" s="9">
        <v>10.887755102040817</v>
      </c>
      <c r="V33" s="9">
        <v>11.877551020408163</v>
      </c>
      <c r="W33" s="9">
        <v>5.938775510204081</v>
      </c>
      <c r="X33" s="9">
        <v>0</v>
      </c>
      <c r="Y33" s="9">
        <v>62.357142857142854</v>
      </c>
      <c r="Z33" s="9">
        <v>1.9795918367346939</v>
      </c>
      <c r="AA33" s="9">
        <v>1.9795918367346939</v>
      </c>
      <c r="AB33" s="9">
        <v>0.9897959183673469</v>
      </c>
      <c r="AC33" s="9">
        <v>0.9897959183673469</v>
      </c>
      <c r="AD33" s="9">
        <v>105.90816326530613</v>
      </c>
      <c r="AE33" s="9">
        <v>7.918367346938775</v>
      </c>
      <c r="AF33" s="9">
        <v>21.775510204081634</v>
      </c>
      <c r="AG33" s="9">
        <v>35.63265306122449</v>
      </c>
      <c r="AH33" s="9">
        <v>3.9591836734693877</v>
      </c>
      <c r="AI33" s="9">
        <v>123.72448979591837</v>
      </c>
      <c r="AJ33" s="9">
        <v>33.6530612244898</v>
      </c>
      <c r="AK33" s="9">
        <v>14.846938775510203</v>
      </c>
      <c r="AL33" s="9">
        <v>0.9897959183673469</v>
      </c>
      <c r="AM33" s="9">
        <v>0</v>
      </c>
      <c r="AN33" s="9">
        <v>9.89795918367347</v>
      </c>
      <c r="AO33" s="9">
        <v>11.877551020408163</v>
      </c>
      <c r="AP33" s="9">
        <v>151.4387755102041</v>
      </c>
      <c r="AQ33" s="9">
        <v>150.44897959183675</v>
      </c>
      <c r="AR33" s="9">
        <v>14.846938775510203</v>
      </c>
      <c r="AS33" s="9">
        <v>3.9591836734693877</v>
      </c>
      <c r="AT33" s="9">
        <v>0.9897959183673469</v>
      </c>
      <c r="AU33" s="9">
        <v>2.9693877551020407</v>
      </c>
      <c r="AV33" s="9">
        <v>173.21428571428572</v>
      </c>
      <c r="AW33" s="9">
        <v>139.5612244897959</v>
      </c>
      <c r="AX33" s="9">
        <v>28.70408163265306</v>
      </c>
      <c r="AY33" s="9">
        <v>2.9693877551020407</v>
      </c>
      <c r="AZ33" s="9">
        <v>0</v>
      </c>
      <c r="BA33" s="9">
        <v>1.9795918367346939</v>
      </c>
      <c r="BB33" s="9">
        <v>0</v>
      </c>
      <c r="BC33" s="9">
        <v>173.21428571428572</v>
      </c>
      <c r="BD33" s="9">
        <v>127.68367346938776</v>
      </c>
      <c r="BE33" s="9">
        <v>19.79591836734694</v>
      </c>
      <c r="BF33" s="9">
        <v>7.918367346938775</v>
      </c>
      <c r="BG33" s="9">
        <v>2.9693877551020407</v>
      </c>
      <c r="BH33" s="9">
        <v>7.918367346938775</v>
      </c>
      <c r="BI33" s="9">
        <v>2.9693877551020407</v>
      </c>
      <c r="BJ33" s="9">
        <v>1.9795918367346939</v>
      </c>
      <c r="BK33" s="9">
        <v>1.9795918367346939</v>
      </c>
      <c r="BL33" s="9">
        <v>173.21428571428572</v>
      </c>
      <c r="BM33" s="9">
        <v>60.37755102040816</v>
      </c>
      <c r="BN33" s="9">
        <v>28.70408163265306</v>
      </c>
      <c r="BO33" s="9">
        <v>21.775510204081634</v>
      </c>
      <c r="BP33" s="9">
        <v>0</v>
      </c>
      <c r="BQ33" s="9">
        <v>46.52040816326531</v>
      </c>
      <c r="BR33" s="9">
        <v>15.83673469387755</v>
      </c>
      <c r="BS33" s="9">
        <v>173.21428571428572</v>
      </c>
      <c r="BT33" s="9">
        <v>139.5612244897959</v>
      </c>
      <c r="BU33" s="9">
        <v>25.73469387755102</v>
      </c>
      <c r="BV33" s="9">
        <v>0.9897959183673469</v>
      </c>
      <c r="BW33" s="9">
        <v>1.9795918367346939</v>
      </c>
      <c r="BX33" s="9">
        <v>0.9897959183673469</v>
      </c>
      <c r="BY33" s="9">
        <v>1.9795918367346939</v>
      </c>
      <c r="BZ33" s="9">
        <v>4.948979591836735</v>
      </c>
      <c r="CA33" s="9">
        <v>0</v>
      </c>
      <c r="CB33" s="9">
        <v>0</v>
      </c>
      <c r="CC33" s="9">
        <v>0</v>
      </c>
      <c r="CD33" s="9">
        <v>4.948979591836735</v>
      </c>
      <c r="CE33" s="9">
        <v>171.23469387755102</v>
      </c>
      <c r="CF33" s="9">
        <v>171.23469387755102</v>
      </c>
      <c r="CG33" s="9">
        <v>0</v>
      </c>
      <c r="CH33" s="9">
        <v>0</v>
      </c>
      <c r="CI33" s="9">
        <v>11.877551020408163</v>
      </c>
      <c r="CJ33" s="9">
        <v>152.42857142857142</v>
      </c>
      <c r="CK33" s="9">
        <v>29.693877551020407</v>
      </c>
      <c r="CL33" s="9">
        <v>4.948979591836735</v>
      </c>
      <c r="CM33" s="9">
        <v>126.6938775510204</v>
      </c>
      <c r="CN33" s="9">
        <v>22.76530612244898</v>
      </c>
      <c r="CO33" s="9">
        <v>52.45918367346939</v>
      </c>
      <c r="CP33" s="9">
        <v>22.76530612244898</v>
      </c>
      <c r="CQ33" s="9">
        <v>0</v>
      </c>
      <c r="CR33" s="9">
        <v>0.9897959183673469</v>
      </c>
      <c r="CS33" s="9">
        <v>0.9897959183673469</v>
      </c>
      <c r="CT33" s="9">
        <v>126.6938775510204</v>
      </c>
      <c r="CU33" s="9">
        <v>26.724489795918366</v>
      </c>
      <c r="CV33" s="9">
        <v>18.806122448979593</v>
      </c>
      <c r="CW33" s="9">
        <v>1.9795918367346939</v>
      </c>
      <c r="CX33" s="9">
        <v>4.948979591836735</v>
      </c>
      <c r="CY33" s="9">
        <v>0.9897959183673469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98.9795918367347</v>
      </c>
      <c r="DF33" s="9">
        <v>6.928571428571429</v>
      </c>
      <c r="DG33" s="9">
        <v>21.775510204081634</v>
      </c>
      <c r="DH33" s="9">
        <v>13.857142857142858</v>
      </c>
      <c r="DI33" s="9">
        <v>33.6530612244898</v>
      </c>
      <c r="DJ33" s="9">
        <v>22.76530612244898</v>
      </c>
      <c r="DK33" s="9">
        <v>98.9795918367347</v>
      </c>
      <c r="DL33" s="9">
        <v>19.79591836734694</v>
      </c>
      <c r="DM33" s="9">
        <v>0</v>
      </c>
      <c r="DN33" s="9">
        <v>7.918367346938775</v>
      </c>
      <c r="DO33" s="9">
        <v>0.9897959183673469</v>
      </c>
      <c r="DP33" s="9">
        <v>2.9693877551020407</v>
      </c>
      <c r="DQ33" s="9">
        <v>9.89795918367347</v>
      </c>
      <c r="DR33" s="9">
        <v>5.938775510204081</v>
      </c>
      <c r="DS33" s="9">
        <v>7.918367346938775</v>
      </c>
      <c r="DT33" s="9">
        <v>8.908163265306122</v>
      </c>
      <c r="DU33" s="9">
        <v>1.9795918367346939</v>
      </c>
      <c r="DV33" s="9">
        <v>1.9795918367346939</v>
      </c>
      <c r="DW33" s="9">
        <v>0.9897959183673469</v>
      </c>
      <c r="DX33" s="9">
        <v>2.9693877551020407</v>
      </c>
      <c r="DY33" s="9">
        <v>2.9693877551020407</v>
      </c>
      <c r="DZ33" s="9">
        <v>2.9693877551020407</v>
      </c>
      <c r="EA33" s="9">
        <v>9.89795918367347</v>
      </c>
      <c r="EB33" s="9">
        <v>7.918367346938775</v>
      </c>
      <c r="EC33" s="9">
        <v>2.9693877551020407</v>
      </c>
      <c r="ED33" s="9">
        <v>98.9795918367347</v>
      </c>
      <c r="EE33" s="9">
        <v>7.918367346938775</v>
      </c>
      <c r="EF33" s="9">
        <v>11.877551020408163</v>
      </c>
      <c r="EG33" s="9">
        <v>12.86734693877551</v>
      </c>
      <c r="EH33" s="9">
        <v>10.887755102040817</v>
      </c>
      <c r="EI33" s="9">
        <v>18.806122448979593</v>
      </c>
      <c r="EJ33" s="9">
        <v>7.918367346938775</v>
      </c>
      <c r="EK33" s="9">
        <v>3.9591836734693877</v>
      </c>
      <c r="EL33" s="9">
        <v>11.877551020408163</v>
      </c>
      <c r="EM33" s="9">
        <v>12.86734693877551</v>
      </c>
      <c r="EN33" s="9">
        <v>137.58163265306123</v>
      </c>
      <c r="EO33" s="9">
        <v>35.63265306122449</v>
      </c>
      <c r="EP33" s="9">
        <v>39.59183673469388</v>
      </c>
      <c r="EQ33" s="9">
        <v>18.806122448979593</v>
      </c>
      <c r="ER33" s="9">
        <v>11.877551020408163</v>
      </c>
      <c r="ES33" s="9">
        <v>31.6734693877551</v>
      </c>
      <c r="ET33" s="9">
        <v>82.15306122448979</v>
      </c>
      <c r="EU33" s="9">
        <v>69.28571428571429</v>
      </c>
      <c r="EV33" s="9">
        <v>12.86734693877551</v>
      </c>
      <c r="EW33" s="9">
        <v>10.887755102040817</v>
      </c>
      <c r="EX33" s="9">
        <v>1.9795918367346939</v>
      </c>
      <c r="EY33" s="9">
        <v>69.28571428571429</v>
      </c>
      <c r="EZ33" s="9">
        <v>55.42857142857143</v>
      </c>
      <c r="FA33" s="9">
        <v>10.887755102040817</v>
      </c>
      <c r="FB33" s="9">
        <v>1.9795918367346939</v>
      </c>
      <c r="FC33" s="9">
        <v>0</v>
      </c>
      <c r="FD33" s="9">
        <v>0.9897959183673469</v>
      </c>
      <c r="FE33" s="9">
        <v>9.89795918367347</v>
      </c>
      <c r="FF33" s="9">
        <v>7.918367346938775</v>
      </c>
      <c r="FG33" s="9">
        <v>4.948979591836735</v>
      </c>
      <c r="FH33" s="9">
        <v>12.86734693877551</v>
      </c>
      <c r="FI33" s="9">
        <v>12.86734693877551</v>
      </c>
      <c r="FJ33" s="9">
        <v>4.948979591836735</v>
      </c>
      <c r="FK33" s="9">
        <v>1.9795918367346939</v>
      </c>
      <c r="FL33" s="9">
        <v>5.938775510204081</v>
      </c>
      <c r="FM33" s="9">
        <v>0</v>
      </c>
      <c r="FN33" s="9">
        <v>1.9795918367346939</v>
      </c>
      <c r="FO33" s="9">
        <v>0.9897959183673469</v>
      </c>
      <c r="FP33" s="9">
        <v>0.9897959183673469</v>
      </c>
      <c r="FQ33" s="9">
        <v>0</v>
      </c>
      <c r="FR33" s="9">
        <v>0</v>
      </c>
      <c r="FS33" s="9">
        <v>3.9591836734693877</v>
      </c>
      <c r="FT33" s="9">
        <v>69.28571428571429</v>
      </c>
      <c r="FU33" s="9">
        <v>0</v>
      </c>
      <c r="FV33" s="9">
        <v>21.775510204081634</v>
      </c>
      <c r="FW33" s="9">
        <v>8.908163265306122</v>
      </c>
      <c r="FX33" s="9">
        <v>3.9591836734693877</v>
      </c>
      <c r="FY33" s="9">
        <v>1.9795918367346939</v>
      </c>
      <c r="FZ33" s="9">
        <v>1.9795918367346939</v>
      </c>
      <c r="GA33" s="9">
        <v>0</v>
      </c>
      <c r="GB33" s="9">
        <v>0</v>
      </c>
      <c r="GC33" s="9">
        <v>6.928571428571429</v>
      </c>
      <c r="GD33" s="9">
        <v>2.9693877551020407</v>
      </c>
      <c r="GE33" s="9">
        <v>7.918367346938775</v>
      </c>
      <c r="GF33" s="9">
        <v>18.806122448979593</v>
      </c>
      <c r="GG33" s="9">
        <v>15.83673469387755</v>
      </c>
      <c r="GH33" s="9">
        <v>0.9897959183673469</v>
      </c>
      <c r="GI33" s="9">
        <v>0.9897959183673469</v>
      </c>
      <c r="GJ33" s="9">
        <v>0.9897959183673469</v>
      </c>
      <c r="GK33" s="9">
        <v>0</v>
      </c>
      <c r="GL33" s="9">
        <v>0</v>
      </c>
      <c r="GM33" s="9">
        <v>128.6734693877551</v>
      </c>
      <c r="GN33" s="9">
        <v>24.744897959183675</v>
      </c>
      <c r="GO33" s="9">
        <v>0</v>
      </c>
      <c r="GP33" s="9">
        <v>0.9897959183673469</v>
      </c>
      <c r="GQ33" s="9">
        <v>21.775510204081634</v>
      </c>
      <c r="GR33" s="9">
        <v>0.9897959183673469</v>
      </c>
      <c r="GS33" s="9">
        <v>63.3469387755102</v>
      </c>
      <c r="GT33" s="9">
        <v>8.908163265306122</v>
      </c>
      <c r="GU33" s="9">
        <v>0.9897959183673469</v>
      </c>
      <c r="GV33" s="9">
        <v>0</v>
      </c>
      <c r="GW33" s="9">
        <v>3.9591836734693877</v>
      </c>
      <c r="GX33" s="9">
        <v>2.9693877551020407</v>
      </c>
    </row>
    <row r="34" spans="1:206" ht="12.75">
      <c r="A34" s="5" t="s">
        <v>418</v>
      </c>
      <c r="B34" s="9">
        <v>405.58</v>
      </c>
      <c r="C34" s="9">
        <v>455.03133903133903</v>
      </c>
      <c r="D34" s="9">
        <v>29.22792022792023</v>
      </c>
      <c r="E34" s="9">
        <v>62.603988603988604</v>
      </c>
      <c r="F34" s="9">
        <v>38.90883190883191</v>
      </c>
      <c r="G34" s="9">
        <v>88.91452991452991</v>
      </c>
      <c r="H34" s="9">
        <v>110.62393162393163</v>
      </c>
      <c r="I34" s="9">
        <v>81.7977207977208</v>
      </c>
      <c r="J34" s="9">
        <v>42.95441595441595</v>
      </c>
      <c r="K34" s="9">
        <v>91.83190883190883</v>
      </c>
      <c r="L34" s="9">
        <v>276.13675213675214</v>
      </c>
      <c r="M34" s="9">
        <v>87.06267806267806</v>
      </c>
      <c r="N34" s="9">
        <v>226.37891737891738</v>
      </c>
      <c r="O34" s="9">
        <v>228.65242165242165</v>
      </c>
      <c r="P34" s="9">
        <v>449.03133903133903</v>
      </c>
      <c r="Q34" s="9">
        <v>6</v>
      </c>
      <c r="R34" s="9">
        <v>195.03988603988603</v>
      </c>
      <c r="S34" s="9">
        <v>61.99145299145299</v>
      </c>
      <c r="T34" s="9">
        <v>69.82905982905983</v>
      </c>
      <c r="U34" s="9">
        <v>20.686609686609685</v>
      </c>
      <c r="V34" s="9">
        <v>30.188034188034187</v>
      </c>
      <c r="W34" s="9">
        <v>9.498575498575498</v>
      </c>
      <c r="X34" s="9">
        <v>2.8461538461538463</v>
      </c>
      <c r="Y34" s="9">
        <v>147.24786324786325</v>
      </c>
      <c r="Z34" s="9">
        <v>10.23076923076923</v>
      </c>
      <c r="AA34" s="9">
        <v>1.6524216524216524</v>
      </c>
      <c r="AB34" s="9">
        <v>22.34188034188034</v>
      </c>
      <c r="AC34" s="9">
        <v>6.188034188034188</v>
      </c>
      <c r="AD34" s="9">
        <v>307.7920227920228</v>
      </c>
      <c r="AE34" s="9">
        <v>14.150997150997151</v>
      </c>
      <c r="AF34" s="9">
        <v>91.17663817663818</v>
      </c>
      <c r="AG34" s="9">
        <v>71.44444444444444</v>
      </c>
      <c r="AH34" s="9">
        <v>18.267806267806268</v>
      </c>
      <c r="AI34" s="9">
        <v>251.37321937321937</v>
      </c>
      <c r="AJ34" s="9">
        <v>137.74643874643874</v>
      </c>
      <c r="AK34" s="9">
        <v>50.376068376068375</v>
      </c>
      <c r="AL34" s="9">
        <v>10.498575498575498</v>
      </c>
      <c r="AM34" s="9">
        <v>5.037037037037037</v>
      </c>
      <c r="AN34" s="9">
        <v>33.034188034188034</v>
      </c>
      <c r="AO34" s="9">
        <v>46.22222222222222</v>
      </c>
      <c r="AP34" s="9">
        <v>375.77492877492875</v>
      </c>
      <c r="AQ34" s="9">
        <v>410.4558404558405</v>
      </c>
      <c r="AR34" s="9">
        <v>28.72934472934473</v>
      </c>
      <c r="AS34" s="9">
        <v>7.615384615384615</v>
      </c>
      <c r="AT34" s="9">
        <v>1.6153846153846154</v>
      </c>
      <c r="AU34" s="9">
        <v>6.615384615384615</v>
      </c>
      <c r="AV34" s="9">
        <v>455.03133903133903</v>
      </c>
      <c r="AW34" s="9">
        <v>281.7435897435897</v>
      </c>
      <c r="AX34" s="9">
        <v>156.75783475783476</v>
      </c>
      <c r="AY34" s="9">
        <v>4.689458689458689</v>
      </c>
      <c r="AZ34" s="9">
        <v>2</v>
      </c>
      <c r="BA34" s="9">
        <v>3.341880341880342</v>
      </c>
      <c r="BB34" s="9">
        <v>4.883190883190883</v>
      </c>
      <c r="BC34" s="9">
        <v>455.03133903133903</v>
      </c>
      <c r="BD34" s="9">
        <v>205.41310541310543</v>
      </c>
      <c r="BE34" s="9">
        <v>99.99145299145299</v>
      </c>
      <c r="BF34" s="9">
        <v>59.13960113960114</v>
      </c>
      <c r="BG34" s="9">
        <v>19.267806267806268</v>
      </c>
      <c r="BH34" s="9">
        <v>40.64957264957265</v>
      </c>
      <c r="BI34" s="9">
        <v>22.766381766381766</v>
      </c>
      <c r="BJ34" s="9">
        <v>7.188034188034188</v>
      </c>
      <c r="BK34" s="9">
        <v>0.6153846153846154</v>
      </c>
      <c r="BL34" s="9">
        <v>455.03133903133903</v>
      </c>
      <c r="BM34" s="9">
        <v>115.1994301994302</v>
      </c>
      <c r="BN34" s="9">
        <v>46.4985754985755</v>
      </c>
      <c r="BO34" s="9">
        <v>56.64672364672365</v>
      </c>
      <c r="BP34" s="9">
        <v>0</v>
      </c>
      <c r="BQ34" s="9">
        <v>186.11111111111111</v>
      </c>
      <c r="BR34" s="9">
        <v>43.72934472934473</v>
      </c>
      <c r="BS34" s="9">
        <v>455.03133903133903</v>
      </c>
      <c r="BT34" s="9">
        <v>260.5156695156695</v>
      </c>
      <c r="BU34" s="9">
        <v>156.25641025641028</v>
      </c>
      <c r="BV34" s="9">
        <v>3.6153846153846154</v>
      </c>
      <c r="BW34" s="9">
        <v>3.6894586894586894</v>
      </c>
      <c r="BX34" s="9">
        <v>0.037037037037037035</v>
      </c>
      <c r="BY34" s="9">
        <v>11.535612535612536</v>
      </c>
      <c r="BZ34" s="9">
        <v>30.954415954415953</v>
      </c>
      <c r="CA34" s="9">
        <v>0</v>
      </c>
      <c r="CB34" s="9">
        <v>3.230769230769231</v>
      </c>
      <c r="CC34" s="9">
        <v>5.652421652421652</v>
      </c>
      <c r="CD34" s="9">
        <v>22.071225071225072</v>
      </c>
      <c r="CE34" s="9">
        <v>441.5327635327635</v>
      </c>
      <c r="CF34" s="9">
        <v>440.5327635327635</v>
      </c>
      <c r="CG34" s="9">
        <v>0</v>
      </c>
      <c r="CH34" s="9">
        <v>1</v>
      </c>
      <c r="CI34" s="9">
        <v>24.293447293447294</v>
      </c>
      <c r="CJ34" s="9">
        <v>409.5128205128205</v>
      </c>
      <c r="CK34" s="9">
        <v>61.0940170940171</v>
      </c>
      <c r="CL34" s="9">
        <v>21.871794871794872</v>
      </c>
      <c r="CM34" s="9">
        <v>320.24501424501426</v>
      </c>
      <c r="CN34" s="9">
        <v>51.60683760683761</v>
      </c>
      <c r="CO34" s="9">
        <v>95.51566951566952</v>
      </c>
      <c r="CP34" s="9">
        <v>65.13960113960114</v>
      </c>
      <c r="CQ34" s="9">
        <v>8.037037037037038</v>
      </c>
      <c r="CR34" s="9">
        <v>3</v>
      </c>
      <c r="CS34" s="9">
        <v>0</v>
      </c>
      <c r="CT34" s="9">
        <v>320.24501424501426</v>
      </c>
      <c r="CU34" s="9">
        <v>96.94586894586895</v>
      </c>
      <c r="CV34" s="9">
        <v>59.95441595441596</v>
      </c>
      <c r="CW34" s="9">
        <v>12.341880341880342</v>
      </c>
      <c r="CX34" s="9">
        <v>14.113960113960115</v>
      </c>
      <c r="CY34" s="9">
        <v>9.883190883190883</v>
      </c>
      <c r="CZ34" s="9">
        <v>0.6524216524216524</v>
      </c>
      <c r="DA34" s="9">
        <v>8.037037037037038</v>
      </c>
      <c r="DB34" s="9">
        <v>0.037037037037037035</v>
      </c>
      <c r="DC34" s="9">
        <v>3</v>
      </c>
      <c r="DD34" s="9">
        <v>0</v>
      </c>
      <c r="DE34" s="9">
        <v>215.26210826210826</v>
      </c>
      <c r="DF34" s="9">
        <v>26.188034188034187</v>
      </c>
      <c r="DG34" s="9">
        <v>47.25925925925926</v>
      </c>
      <c r="DH34" s="9">
        <v>35.41880341880342</v>
      </c>
      <c r="DI34" s="9">
        <v>66.60113960113961</v>
      </c>
      <c r="DJ34" s="9">
        <v>39.794871794871796</v>
      </c>
      <c r="DK34" s="9">
        <v>215.26210826210826</v>
      </c>
      <c r="DL34" s="9">
        <v>17.649572649572647</v>
      </c>
      <c r="DM34" s="9">
        <v>0.6153846153846154</v>
      </c>
      <c r="DN34" s="9">
        <v>12.615384615384615</v>
      </c>
      <c r="DO34" s="9">
        <v>2</v>
      </c>
      <c r="DP34" s="9">
        <v>1.074074074074074</v>
      </c>
      <c r="DQ34" s="9">
        <v>21.15099715099715</v>
      </c>
      <c r="DR34" s="9">
        <v>14.381766381766383</v>
      </c>
      <c r="DS34" s="9">
        <v>13.692307692307693</v>
      </c>
      <c r="DT34" s="9">
        <v>26.840455840455842</v>
      </c>
      <c r="DU34" s="9">
        <v>4.230769230769231</v>
      </c>
      <c r="DV34" s="9">
        <v>2.037037037037037</v>
      </c>
      <c r="DW34" s="9">
        <v>3.7264957264957266</v>
      </c>
      <c r="DX34" s="9">
        <v>7.418803418803419</v>
      </c>
      <c r="DY34" s="9">
        <v>9.846153846153847</v>
      </c>
      <c r="DZ34" s="9">
        <v>17.15099715099715</v>
      </c>
      <c r="EA34" s="9">
        <v>16.188034188034187</v>
      </c>
      <c r="EB34" s="9">
        <v>27.723646723646723</v>
      </c>
      <c r="EC34" s="9">
        <v>16.920227920227923</v>
      </c>
      <c r="ED34" s="9">
        <v>215.26210826210826</v>
      </c>
      <c r="EE34" s="9">
        <v>27.877492877492877</v>
      </c>
      <c r="EF34" s="9">
        <v>39.87464387464387</v>
      </c>
      <c r="EG34" s="9">
        <v>21.455840455840455</v>
      </c>
      <c r="EH34" s="9">
        <v>21.535612535612536</v>
      </c>
      <c r="EI34" s="9">
        <v>40.105413105413106</v>
      </c>
      <c r="EJ34" s="9">
        <v>20.264957264957264</v>
      </c>
      <c r="EK34" s="9">
        <v>2.4615384615384617</v>
      </c>
      <c r="EL34" s="9">
        <v>16.883190883190885</v>
      </c>
      <c r="EM34" s="9">
        <v>24.803418803418804</v>
      </c>
      <c r="EN34" s="9">
        <v>363.1994301994302</v>
      </c>
      <c r="EO34" s="9">
        <v>86.68376068376068</v>
      </c>
      <c r="EP34" s="9">
        <v>78.0968660968661</v>
      </c>
      <c r="EQ34" s="9">
        <v>60.376068376068375</v>
      </c>
      <c r="ER34" s="9">
        <v>30.145299145299145</v>
      </c>
      <c r="ES34" s="9">
        <v>107.8974358974359</v>
      </c>
      <c r="ET34" s="9">
        <v>232.9230769230769</v>
      </c>
      <c r="EU34" s="9">
        <v>195.03988603988603</v>
      </c>
      <c r="EV34" s="9">
        <v>37.883190883190885</v>
      </c>
      <c r="EW34" s="9">
        <v>36.267806267806264</v>
      </c>
      <c r="EX34" s="9">
        <v>1.6153846153846154</v>
      </c>
      <c r="EY34" s="9">
        <v>195.03988603988603</v>
      </c>
      <c r="EZ34" s="9">
        <v>127.36182336182335</v>
      </c>
      <c r="FA34" s="9">
        <v>54.21652421652422</v>
      </c>
      <c r="FB34" s="9">
        <v>8.615384615384615</v>
      </c>
      <c r="FC34" s="9">
        <v>2.6153846153846154</v>
      </c>
      <c r="FD34" s="9">
        <v>2.230769230769231</v>
      </c>
      <c r="FE34" s="9">
        <v>33.45868945868946</v>
      </c>
      <c r="FF34" s="9">
        <v>28.532763532763532</v>
      </c>
      <c r="FG34" s="9">
        <v>15.418803418803419</v>
      </c>
      <c r="FH34" s="9">
        <v>33.99145299145299</v>
      </c>
      <c r="FI34" s="9">
        <v>33.028490028490026</v>
      </c>
      <c r="FJ34" s="9">
        <v>8.461538461538462</v>
      </c>
      <c r="FK34" s="9">
        <v>11.150997150997151</v>
      </c>
      <c r="FL34" s="9">
        <v>9.652421652421653</v>
      </c>
      <c r="FM34" s="9">
        <v>2</v>
      </c>
      <c r="FN34" s="9">
        <v>6.72934472934473</v>
      </c>
      <c r="FO34" s="9">
        <v>6</v>
      </c>
      <c r="FP34" s="9">
        <v>2.6153846153846154</v>
      </c>
      <c r="FQ34" s="9">
        <v>0</v>
      </c>
      <c r="FR34" s="9">
        <v>0</v>
      </c>
      <c r="FS34" s="9">
        <v>4</v>
      </c>
      <c r="FT34" s="9">
        <v>195.03988603988603</v>
      </c>
      <c r="FU34" s="9">
        <v>2.230769230769231</v>
      </c>
      <c r="FV34" s="9">
        <v>52.02564102564102</v>
      </c>
      <c r="FW34" s="9">
        <v>21.575498575498575</v>
      </c>
      <c r="FX34" s="9">
        <v>8.267806267806268</v>
      </c>
      <c r="FY34" s="9">
        <v>6.72934472934473</v>
      </c>
      <c r="FZ34" s="9">
        <v>1.2307692307692308</v>
      </c>
      <c r="GA34" s="9">
        <v>4.883190883190883</v>
      </c>
      <c r="GB34" s="9">
        <v>0.6153846153846154</v>
      </c>
      <c r="GC34" s="9">
        <v>14.692307692307693</v>
      </c>
      <c r="GD34" s="9">
        <v>18.766381766381766</v>
      </c>
      <c r="GE34" s="9">
        <v>24.188034188034187</v>
      </c>
      <c r="GF34" s="9">
        <v>62.028490028490026</v>
      </c>
      <c r="GG34" s="9">
        <v>44.41595441595442</v>
      </c>
      <c r="GH34" s="9">
        <v>0</v>
      </c>
      <c r="GI34" s="9">
        <v>3.6153846153846154</v>
      </c>
      <c r="GJ34" s="9">
        <v>1</v>
      </c>
      <c r="GK34" s="9">
        <v>10.72934472934473</v>
      </c>
      <c r="GL34" s="9">
        <v>2.267806267806268</v>
      </c>
      <c r="GM34" s="9">
        <v>290.82336182336184</v>
      </c>
      <c r="GN34" s="9">
        <v>68.94586894586894</v>
      </c>
      <c r="GO34" s="9">
        <v>1</v>
      </c>
      <c r="GP34" s="9">
        <v>1.2307692307692308</v>
      </c>
      <c r="GQ34" s="9">
        <v>40.293447293447294</v>
      </c>
      <c r="GR34" s="9">
        <v>1</v>
      </c>
      <c r="GS34" s="9">
        <v>122.97150997150997</v>
      </c>
      <c r="GT34" s="9">
        <v>25.45868945868946</v>
      </c>
      <c r="GU34" s="9">
        <v>0.6153846153846154</v>
      </c>
      <c r="GV34" s="9">
        <v>2</v>
      </c>
      <c r="GW34" s="9">
        <v>25.307692307692307</v>
      </c>
      <c r="GX34" s="9">
        <v>2</v>
      </c>
    </row>
    <row r="35" spans="1:206" ht="12.75">
      <c r="A35" s="5" t="s">
        <v>419</v>
      </c>
      <c r="B35" s="9">
        <v>200.14</v>
      </c>
      <c r="C35" s="9">
        <v>301.6449528675787</v>
      </c>
      <c r="D35" s="9">
        <v>15.048039143005413</v>
      </c>
      <c r="E35" s="9">
        <v>35.63311986404877</v>
      </c>
      <c r="F35" s="9">
        <v>21.384455710350885</v>
      </c>
      <c r="G35" s="9">
        <v>46.152642894210096</v>
      </c>
      <c r="H35" s="9">
        <v>87.1345084598847</v>
      </c>
      <c r="I35" s="9">
        <v>63.920667552478655</v>
      </c>
      <c r="J35" s="9">
        <v>32.3715192436002</v>
      </c>
      <c r="K35" s="9">
        <v>50.68115900705418</v>
      </c>
      <c r="L35" s="9">
        <v>174.7024042382112</v>
      </c>
      <c r="M35" s="9">
        <v>76.26138962231333</v>
      </c>
      <c r="N35" s="9">
        <v>152.79237783493102</v>
      </c>
      <c r="O35" s="9">
        <v>148.85257503264768</v>
      </c>
      <c r="P35" s="9">
        <v>300.6875060590681</v>
      </c>
      <c r="Q35" s="9">
        <v>0.9574468085106383</v>
      </c>
      <c r="R35" s="9">
        <v>131.29246622604174</v>
      </c>
      <c r="S35" s="9">
        <v>32.01792343619017</v>
      </c>
      <c r="T35" s="9">
        <v>59.500655805014915</v>
      </c>
      <c r="U35" s="9">
        <v>19.652417639444106</v>
      </c>
      <c r="V35" s="9">
        <v>12.195042114087261</v>
      </c>
      <c r="W35" s="9">
        <v>6.078933261860091</v>
      </c>
      <c r="X35" s="9">
        <v>1.847493969445189</v>
      </c>
      <c r="Y35" s="9">
        <v>104.44559669702379</v>
      </c>
      <c r="Z35" s="9">
        <v>7.0789959910354305</v>
      </c>
      <c r="AA35" s="9">
        <v>5.670329670329671</v>
      </c>
      <c r="AB35" s="9">
        <v>6.6099442850869945</v>
      </c>
      <c r="AC35" s="9">
        <v>3.7926116436754738</v>
      </c>
      <c r="AD35" s="9">
        <v>196.7759427909921</v>
      </c>
      <c r="AE35" s="9">
        <v>17.32892043089241</v>
      </c>
      <c r="AF35" s="9">
        <v>51.27412934755955</v>
      </c>
      <c r="AG35" s="9">
        <v>51.00604196011565</v>
      </c>
      <c r="AH35" s="9">
        <v>11.683374487474126</v>
      </c>
      <c r="AI35" s="9">
        <v>154.71422298511038</v>
      </c>
      <c r="AJ35" s="9">
        <v>93.05385869968121</v>
      </c>
      <c r="AK35" s="9">
        <v>46.48689530500636</v>
      </c>
      <c r="AL35" s="9">
        <v>3.201152506030555</v>
      </c>
      <c r="AM35" s="9">
        <v>4.1888233717502015</v>
      </c>
      <c r="AN35" s="9">
        <v>23.37762963554349</v>
      </c>
      <c r="AO35" s="9">
        <v>45.45660851862201</v>
      </c>
      <c r="AP35" s="9">
        <v>232.81071471341323</v>
      </c>
      <c r="AQ35" s="9">
        <v>267.3942043944639</v>
      </c>
      <c r="AR35" s="9">
        <v>22.664997690425817</v>
      </c>
      <c r="AS35" s="9">
        <v>0.9574468085106383</v>
      </c>
      <c r="AT35" s="9">
        <v>2.707317073170732</v>
      </c>
      <c r="AU35" s="9">
        <v>7.920986901007659</v>
      </c>
      <c r="AV35" s="9">
        <v>301.6449528675787</v>
      </c>
      <c r="AW35" s="9">
        <v>196.9007681472653</v>
      </c>
      <c r="AX35" s="9">
        <v>97.22636108053855</v>
      </c>
      <c r="AY35" s="9">
        <v>0</v>
      </c>
      <c r="AZ35" s="9">
        <v>0</v>
      </c>
      <c r="BA35" s="9">
        <v>5.670329670329671</v>
      </c>
      <c r="BB35" s="9">
        <v>0.45121951219512196</v>
      </c>
      <c r="BC35" s="9">
        <v>301.6449528675787</v>
      </c>
      <c r="BD35" s="9">
        <v>151.91321133459172</v>
      </c>
      <c r="BE35" s="9">
        <v>63.158468153538216</v>
      </c>
      <c r="BF35" s="9">
        <v>26.99977759656016</v>
      </c>
      <c r="BG35" s="9">
        <v>6.146332909436179</v>
      </c>
      <c r="BH35" s="9">
        <v>37.0913536385773</v>
      </c>
      <c r="BI35" s="9">
        <v>13.03703302405949</v>
      </c>
      <c r="BJ35" s="9">
        <v>2.353721265760705</v>
      </c>
      <c r="BK35" s="9">
        <v>0.945054945054945</v>
      </c>
      <c r="BL35" s="9">
        <v>301.6449528675787</v>
      </c>
      <c r="BM35" s="9">
        <v>90.6396893195025</v>
      </c>
      <c r="BN35" s="9">
        <v>10.701143952052098</v>
      </c>
      <c r="BO35" s="9">
        <v>41.71356432876931</v>
      </c>
      <c r="BP35" s="9">
        <v>0</v>
      </c>
      <c r="BQ35" s="9">
        <v>109.25459206076746</v>
      </c>
      <c r="BR35" s="9">
        <v>45.64097526759696</v>
      </c>
      <c r="BS35" s="9">
        <v>301.6449528675787</v>
      </c>
      <c r="BT35" s="9">
        <v>188.36353838170132</v>
      </c>
      <c r="BU35" s="9">
        <v>97.81237988788585</v>
      </c>
      <c r="BV35" s="9">
        <v>0.45121951219512196</v>
      </c>
      <c r="BW35" s="9">
        <v>0</v>
      </c>
      <c r="BX35" s="9">
        <v>0</v>
      </c>
      <c r="BY35" s="9">
        <v>5.133878316805146</v>
      </c>
      <c r="BZ35" s="9">
        <v>14.072760140741458</v>
      </c>
      <c r="CA35" s="9">
        <v>2.341329402305012</v>
      </c>
      <c r="CB35" s="9">
        <v>0.945054945054945</v>
      </c>
      <c r="CC35" s="9">
        <v>4.1888233717502015</v>
      </c>
      <c r="CD35" s="9">
        <v>6.597552421631301</v>
      </c>
      <c r="CE35" s="9">
        <v>292.7308547705538</v>
      </c>
      <c r="CF35" s="9">
        <v>291.3345803133037</v>
      </c>
      <c r="CG35" s="9">
        <v>1.396274457250067</v>
      </c>
      <c r="CH35" s="9">
        <v>0</v>
      </c>
      <c r="CI35" s="9">
        <v>65.06641023740141</v>
      </c>
      <c r="CJ35" s="9">
        <v>212.7799175396477</v>
      </c>
      <c r="CK35" s="9">
        <v>39.114751620978915</v>
      </c>
      <c r="CL35" s="9">
        <v>38.30326134685242</v>
      </c>
      <c r="CM35" s="9">
        <v>218.59227461692433</v>
      </c>
      <c r="CN35" s="9">
        <v>24.249844602724725</v>
      </c>
      <c r="CO35" s="9">
        <v>65.25077698637637</v>
      </c>
      <c r="CP35" s="9">
        <v>48.854519637083214</v>
      </c>
      <c r="CQ35" s="9">
        <v>12.085026545846473</v>
      </c>
      <c r="CR35" s="9">
        <v>0.9024390243902439</v>
      </c>
      <c r="CS35" s="9">
        <v>0</v>
      </c>
      <c r="CT35" s="9">
        <v>218.59227461692433</v>
      </c>
      <c r="CU35" s="9">
        <v>67.24966782050332</v>
      </c>
      <c r="CV35" s="9">
        <v>45.67691623374031</v>
      </c>
      <c r="CW35" s="9">
        <v>1.8048780487804879</v>
      </c>
      <c r="CX35" s="9">
        <v>11.335219010361719</v>
      </c>
      <c r="CY35" s="9">
        <v>3.2437684266952562</v>
      </c>
      <c r="CZ35" s="9">
        <v>5.18888610092554</v>
      </c>
      <c r="DA35" s="9">
        <v>12.085026545846473</v>
      </c>
      <c r="DB35" s="9">
        <v>1.353658536585366</v>
      </c>
      <c r="DC35" s="9">
        <v>3.2437684266952562</v>
      </c>
      <c r="DD35" s="9">
        <v>0.45121951219512196</v>
      </c>
      <c r="DE35" s="9">
        <v>139.25758025057453</v>
      </c>
      <c r="DF35" s="9">
        <v>14.932583244467</v>
      </c>
      <c r="DG35" s="9">
        <v>23.28695746391647</v>
      </c>
      <c r="DH35" s="9">
        <v>20.719880016195532</v>
      </c>
      <c r="DI35" s="9">
        <v>51.54944484679825</v>
      </c>
      <c r="DJ35" s="9">
        <v>28.768714679197295</v>
      </c>
      <c r="DK35" s="9">
        <v>139.25758025057453</v>
      </c>
      <c r="DL35" s="9">
        <v>17.859931454119312</v>
      </c>
      <c r="DM35" s="9">
        <v>4.256223019326288</v>
      </c>
      <c r="DN35" s="9">
        <v>14.097543867652846</v>
      </c>
      <c r="DO35" s="9">
        <v>0.945054945054945</v>
      </c>
      <c r="DP35" s="9">
        <v>0</v>
      </c>
      <c r="DQ35" s="9">
        <v>13.177272649509288</v>
      </c>
      <c r="DR35" s="9">
        <v>7.457375525356844</v>
      </c>
      <c r="DS35" s="9">
        <v>8.414822333867482</v>
      </c>
      <c r="DT35" s="9">
        <v>14.573547106759355</v>
      </c>
      <c r="DU35" s="9">
        <v>0.45121951219512196</v>
      </c>
      <c r="DV35" s="9">
        <v>1.8598858329008823</v>
      </c>
      <c r="DW35" s="9">
        <v>2.792548914500134</v>
      </c>
      <c r="DX35" s="9">
        <v>8.938881823936313</v>
      </c>
      <c r="DY35" s="9">
        <v>4.622210690192008</v>
      </c>
      <c r="DZ35" s="9">
        <v>2.366113129216399</v>
      </c>
      <c r="EA35" s="9">
        <v>8.841258119151219</v>
      </c>
      <c r="EB35" s="9">
        <v>19.652417639444106</v>
      </c>
      <c r="EC35" s="9">
        <v>8.951273687392007</v>
      </c>
      <c r="ED35" s="9">
        <v>139.25758025057453</v>
      </c>
      <c r="EE35" s="9">
        <v>19.29882183203408</v>
      </c>
      <c r="EF35" s="9">
        <v>25.317306979476157</v>
      </c>
      <c r="EG35" s="9">
        <v>6.030877010897768</v>
      </c>
      <c r="EH35" s="9">
        <v>7.372143684027441</v>
      </c>
      <c r="EI35" s="9">
        <v>32.89708993652948</v>
      </c>
      <c r="EJ35" s="9">
        <v>15.506210188358605</v>
      </c>
      <c r="EK35" s="9">
        <v>4.243831155870596</v>
      </c>
      <c r="EL35" s="9">
        <v>15.506210188358605</v>
      </c>
      <c r="EM35" s="9">
        <v>13.085089275021812</v>
      </c>
      <c r="EN35" s="9">
        <v>250.9637938605245</v>
      </c>
      <c r="EO35" s="9">
        <v>75.89540195144761</v>
      </c>
      <c r="EP35" s="9">
        <v>54.32416156754506</v>
      </c>
      <c r="EQ35" s="9">
        <v>26.585733674732122</v>
      </c>
      <c r="ER35" s="9">
        <v>17.421103805379882</v>
      </c>
      <c r="ES35" s="9">
        <v>76.73739286141985</v>
      </c>
      <c r="ET35" s="9">
        <v>184.03026967842743</v>
      </c>
      <c r="EU35" s="9">
        <v>131.29246622604174</v>
      </c>
      <c r="EV35" s="9">
        <v>52.737803452385705</v>
      </c>
      <c r="EW35" s="9">
        <v>46.2378747355395</v>
      </c>
      <c r="EX35" s="9">
        <v>6.499928716846205</v>
      </c>
      <c r="EY35" s="9">
        <v>131.29246622604174</v>
      </c>
      <c r="EZ35" s="9">
        <v>100.12892556327948</v>
      </c>
      <c r="FA35" s="9">
        <v>21.718431542510423</v>
      </c>
      <c r="FB35" s="9">
        <v>5.18888610092554</v>
      </c>
      <c r="FC35" s="9">
        <v>1.89010989010989</v>
      </c>
      <c r="FD35" s="9">
        <v>2.366113129216399</v>
      </c>
      <c r="FE35" s="9">
        <v>20.657920698917067</v>
      </c>
      <c r="FF35" s="9">
        <v>11.360002737273106</v>
      </c>
      <c r="FG35" s="9">
        <v>16.34124956517276</v>
      </c>
      <c r="FH35" s="9">
        <v>28.5858591330828</v>
      </c>
      <c r="FI35" s="9">
        <v>15.835022268857246</v>
      </c>
      <c r="FJ35" s="9">
        <v>8.921049630183</v>
      </c>
      <c r="FK35" s="9">
        <v>6.579720227877987</v>
      </c>
      <c r="FL35" s="9">
        <v>6.597552421631301</v>
      </c>
      <c r="FM35" s="9">
        <v>1.396274457250067</v>
      </c>
      <c r="FN35" s="9">
        <v>4.725274725274725</v>
      </c>
      <c r="FO35" s="9">
        <v>1.847493969445189</v>
      </c>
      <c r="FP35" s="9">
        <v>2.341329402305012</v>
      </c>
      <c r="FQ35" s="9">
        <v>0</v>
      </c>
      <c r="FR35" s="9">
        <v>3.3111680742713436</v>
      </c>
      <c r="FS35" s="9">
        <v>2.792548914500134</v>
      </c>
      <c r="FT35" s="9">
        <v>131.29246622604174</v>
      </c>
      <c r="FU35" s="9">
        <v>4.737666588730418</v>
      </c>
      <c r="FV35" s="9">
        <v>29.499178818068284</v>
      </c>
      <c r="FW35" s="9">
        <v>10.81659985059051</v>
      </c>
      <c r="FX35" s="9">
        <v>5.1462701802608395</v>
      </c>
      <c r="FY35" s="9">
        <v>4.725274725274725</v>
      </c>
      <c r="FZ35" s="9">
        <v>0</v>
      </c>
      <c r="GA35" s="9">
        <v>0.945054945054945</v>
      </c>
      <c r="GB35" s="9">
        <v>3.78021978021978</v>
      </c>
      <c r="GC35" s="9">
        <v>9.365317609220048</v>
      </c>
      <c r="GD35" s="9">
        <v>11.292603089697018</v>
      </c>
      <c r="GE35" s="9">
        <v>21.07891615390318</v>
      </c>
      <c r="GF35" s="9">
        <v>49.17638018442377</v>
      </c>
      <c r="GG35" s="9">
        <v>38.359780333833264</v>
      </c>
      <c r="GH35" s="9">
        <v>0</v>
      </c>
      <c r="GI35" s="9">
        <v>1.89010989010989</v>
      </c>
      <c r="GJ35" s="9">
        <v>2.8351648351648353</v>
      </c>
      <c r="GK35" s="9">
        <v>6.091325125315784</v>
      </c>
      <c r="GL35" s="9">
        <v>0</v>
      </c>
      <c r="GM35" s="9">
        <v>176.69557816340378</v>
      </c>
      <c r="GN35" s="9">
        <v>46.10458664324777</v>
      </c>
      <c r="GO35" s="9">
        <v>0.945054945054945</v>
      </c>
      <c r="GP35" s="9">
        <v>0.945054945054945</v>
      </c>
      <c r="GQ35" s="9">
        <v>19.951005662733735</v>
      </c>
      <c r="GR35" s="9">
        <v>0.45121951219512196</v>
      </c>
      <c r="GS35" s="9">
        <v>71.17163842903335</v>
      </c>
      <c r="GT35" s="9">
        <v>7.981435015425674</v>
      </c>
      <c r="GU35" s="9">
        <v>0</v>
      </c>
      <c r="GV35" s="9">
        <v>0</v>
      </c>
      <c r="GW35" s="9">
        <v>23.999312830397418</v>
      </c>
      <c r="GX35" s="9">
        <v>5.1462701802608395</v>
      </c>
    </row>
    <row r="36" spans="1:206" ht="12.75">
      <c r="A36" s="5" t="s">
        <v>339</v>
      </c>
      <c r="B36" s="9">
        <v>134.57</v>
      </c>
      <c r="C36" s="9">
        <v>791.6173076923077</v>
      </c>
      <c r="D36" s="9">
        <v>37.514102564102565</v>
      </c>
      <c r="E36" s="9">
        <v>90.5048076923077</v>
      </c>
      <c r="F36" s="9">
        <v>96.62435897435897</v>
      </c>
      <c r="G36" s="9">
        <v>151.8294871794872</v>
      </c>
      <c r="H36" s="9">
        <v>182.2698717948718</v>
      </c>
      <c r="I36" s="9">
        <v>179.1804487179487</v>
      </c>
      <c r="J36" s="9">
        <v>53.69423076923077</v>
      </c>
      <c r="K36" s="9">
        <v>128.01891025641027</v>
      </c>
      <c r="L36" s="9">
        <v>515.5782051282051</v>
      </c>
      <c r="M36" s="9">
        <v>148.0201923076923</v>
      </c>
      <c r="N36" s="9">
        <v>386.07948717948716</v>
      </c>
      <c r="O36" s="9">
        <v>405.53782051282053</v>
      </c>
      <c r="P36" s="9">
        <v>770.6423076923077</v>
      </c>
      <c r="Q36" s="9">
        <v>20.975</v>
      </c>
      <c r="R36" s="9">
        <v>339.9455128205128</v>
      </c>
      <c r="S36" s="9">
        <v>85.42788461538461</v>
      </c>
      <c r="T36" s="9">
        <v>152.8326923076923</v>
      </c>
      <c r="U36" s="9">
        <v>52.33525641025641</v>
      </c>
      <c r="V36" s="9">
        <v>32.142628205128204</v>
      </c>
      <c r="W36" s="9">
        <v>11.244551282051283</v>
      </c>
      <c r="X36" s="9">
        <v>5.9625</v>
      </c>
      <c r="Y36" s="9">
        <v>239.27307692307693</v>
      </c>
      <c r="Z36" s="9">
        <v>22.9875</v>
      </c>
      <c r="AA36" s="9">
        <v>13.9875</v>
      </c>
      <c r="AB36" s="9">
        <v>43.56730769230769</v>
      </c>
      <c r="AC36" s="9">
        <v>13.514102564102565</v>
      </c>
      <c r="AD36" s="9">
        <v>505.23301282051284</v>
      </c>
      <c r="AE36" s="9">
        <v>29.62852564102564</v>
      </c>
      <c r="AF36" s="9">
        <v>158.36666666666667</v>
      </c>
      <c r="AG36" s="9">
        <v>116.60064102564102</v>
      </c>
      <c r="AH36" s="9">
        <v>35.349679487179486</v>
      </c>
      <c r="AI36" s="9">
        <v>480.0570512820513</v>
      </c>
      <c r="AJ36" s="9">
        <v>225.1698717948718</v>
      </c>
      <c r="AK36" s="9">
        <v>69.14583333333334</v>
      </c>
      <c r="AL36" s="9">
        <v>13.628525641025641</v>
      </c>
      <c r="AM36" s="9">
        <v>3.616025641025641</v>
      </c>
      <c r="AN36" s="9">
        <v>43.426602564102566</v>
      </c>
      <c r="AO36" s="9">
        <v>65.82435897435897</v>
      </c>
      <c r="AP36" s="9">
        <v>682.3663461538462</v>
      </c>
      <c r="AQ36" s="9">
        <v>718.5339743589743</v>
      </c>
      <c r="AR36" s="9">
        <v>50.581730769230774</v>
      </c>
      <c r="AS36" s="9">
        <v>6</v>
      </c>
      <c r="AT36" s="9">
        <v>3</v>
      </c>
      <c r="AU36" s="9">
        <v>13.501602564102564</v>
      </c>
      <c r="AV36" s="9">
        <v>791.6173076923077</v>
      </c>
      <c r="AW36" s="9">
        <v>589.1096153846154</v>
      </c>
      <c r="AX36" s="9">
        <v>162.7201923076923</v>
      </c>
      <c r="AY36" s="9">
        <v>4.95</v>
      </c>
      <c r="AZ36" s="9">
        <v>6.9625</v>
      </c>
      <c r="BA36" s="9">
        <v>19.8875</v>
      </c>
      <c r="BB36" s="9">
        <v>6.9875</v>
      </c>
      <c r="BC36" s="9">
        <v>791.6173076923077</v>
      </c>
      <c r="BD36" s="9">
        <v>447.2426282051282</v>
      </c>
      <c r="BE36" s="9">
        <v>120.13653846153846</v>
      </c>
      <c r="BF36" s="9">
        <v>110.66185897435898</v>
      </c>
      <c r="BG36" s="9">
        <v>21.244551282051283</v>
      </c>
      <c r="BH36" s="9">
        <v>30.733653846153846</v>
      </c>
      <c r="BI36" s="9">
        <v>32.785576923076924</v>
      </c>
      <c r="BJ36" s="9">
        <v>27.825</v>
      </c>
      <c r="BK36" s="9">
        <v>0.9875</v>
      </c>
      <c r="BL36" s="9">
        <v>791.6173076923077</v>
      </c>
      <c r="BM36" s="9">
        <v>301.24615384615385</v>
      </c>
      <c r="BN36" s="9">
        <v>36.8875</v>
      </c>
      <c r="BO36" s="9">
        <v>54.71378205128205</v>
      </c>
      <c r="BP36" s="9">
        <v>0.9875</v>
      </c>
      <c r="BQ36" s="9">
        <v>326.5596153846154</v>
      </c>
      <c r="BR36" s="9">
        <v>63.96570512820513</v>
      </c>
      <c r="BS36" s="9">
        <v>791.6173076923077</v>
      </c>
      <c r="BT36" s="9">
        <v>552.6849358974359</v>
      </c>
      <c r="BU36" s="9">
        <v>172.29679487179487</v>
      </c>
      <c r="BV36" s="9">
        <v>7.9875</v>
      </c>
      <c r="BW36" s="9">
        <v>4.616025641025641</v>
      </c>
      <c r="BX36" s="9">
        <v>2.9625</v>
      </c>
      <c r="BY36" s="9">
        <v>25.8375</v>
      </c>
      <c r="BZ36" s="9">
        <v>54.032051282051285</v>
      </c>
      <c r="CA36" s="9">
        <v>12.9375</v>
      </c>
      <c r="CB36" s="9">
        <v>12.52852564102564</v>
      </c>
      <c r="CC36" s="9">
        <v>5</v>
      </c>
      <c r="CD36" s="9">
        <v>23.56602564102564</v>
      </c>
      <c r="CE36" s="9">
        <v>772.3602564102564</v>
      </c>
      <c r="CF36" s="9">
        <v>764.7817307692308</v>
      </c>
      <c r="CG36" s="9">
        <v>5.591025641025642</v>
      </c>
      <c r="CH36" s="9">
        <v>1.9875</v>
      </c>
      <c r="CI36" s="9">
        <v>10.539102564102564</v>
      </c>
      <c r="CJ36" s="9">
        <v>744.3195512820513</v>
      </c>
      <c r="CK36" s="9">
        <v>205.34871794871796</v>
      </c>
      <c r="CL36" s="9">
        <v>31.080128205128204</v>
      </c>
      <c r="CM36" s="9">
        <v>609.9041666666667</v>
      </c>
      <c r="CN36" s="9">
        <v>79.5173076923077</v>
      </c>
      <c r="CO36" s="9">
        <v>246.14679487179487</v>
      </c>
      <c r="CP36" s="9">
        <v>89.72371794871795</v>
      </c>
      <c r="CQ36" s="9">
        <v>16.591025641025638</v>
      </c>
      <c r="CR36" s="9">
        <v>10.95</v>
      </c>
      <c r="CS36" s="9">
        <v>0</v>
      </c>
      <c r="CT36" s="9">
        <v>609.9041666666667</v>
      </c>
      <c r="CU36" s="9">
        <v>166.97532051282053</v>
      </c>
      <c r="CV36" s="9">
        <v>117.06153846153846</v>
      </c>
      <c r="CW36" s="9">
        <v>10.244551282051283</v>
      </c>
      <c r="CX36" s="9">
        <v>17.155128205128207</v>
      </c>
      <c r="CY36" s="9">
        <v>15.885576923076924</v>
      </c>
      <c r="CZ36" s="9">
        <v>6.628525641025641</v>
      </c>
      <c r="DA36" s="9">
        <v>16.591025641025638</v>
      </c>
      <c r="DB36" s="9">
        <v>4.9875</v>
      </c>
      <c r="DC36" s="9">
        <v>5.628525641025641</v>
      </c>
      <c r="DD36" s="9">
        <v>1</v>
      </c>
      <c r="DE36" s="9">
        <v>426.3378205128205</v>
      </c>
      <c r="DF36" s="9">
        <v>31.067628205128205</v>
      </c>
      <c r="DG36" s="9">
        <v>81.84935897435898</v>
      </c>
      <c r="DH36" s="9">
        <v>70.77628205128205</v>
      </c>
      <c r="DI36" s="9">
        <v>160.47179487179488</v>
      </c>
      <c r="DJ36" s="9">
        <v>82.17275641025641</v>
      </c>
      <c r="DK36" s="9">
        <v>426.3378205128205</v>
      </c>
      <c r="DL36" s="9">
        <v>11.566025641025641</v>
      </c>
      <c r="DM36" s="9">
        <v>6.975</v>
      </c>
      <c r="DN36" s="9">
        <v>19.182051282051283</v>
      </c>
      <c r="DO36" s="9">
        <v>1</v>
      </c>
      <c r="DP36" s="9">
        <v>6.9875</v>
      </c>
      <c r="DQ36" s="9">
        <v>25.860576923076923</v>
      </c>
      <c r="DR36" s="9">
        <v>42.13205128205128</v>
      </c>
      <c r="DS36" s="9">
        <v>11.628525641025641</v>
      </c>
      <c r="DT36" s="9">
        <v>79.16025641025641</v>
      </c>
      <c r="DU36" s="9">
        <v>9.61602564102564</v>
      </c>
      <c r="DV36" s="9">
        <v>5.269551282051282</v>
      </c>
      <c r="DW36" s="9">
        <v>10.449679487179488</v>
      </c>
      <c r="DX36" s="9">
        <v>24.20705128205128</v>
      </c>
      <c r="DY36" s="9">
        <v>17.808653846153845</v>
      </c>
      <c r="DZ36" s="9">
        <v>23.771153846153847</v>
      </c>
      <c r="EA36" s="9">
        <v>53.59230769230769</v>
      </c>
      <c r="EB36" s="9">
        <v>43.34775641025641</v>
      </c>
      <c r="EC36" s="9">
        <v>33.78365384615385</v>
      </c>
      <c r="ED36" s="9">
        <v>426.3378205128205</v>
      </c>
      <c r="EE36" s="9">
        <v>52.517307692307696</v>
      </c>
      <c r="EF36" s="9">
        <v>69.15641025641025</v>
      </c>
      <c r="EG36" s="9">
        <v>56.10641025641026</v>
      </c>
      <c r="EH36" s="9">
        <v>36.38717948717949</v>
      </c>
      <c r="EI36" s="9">
        <v>63.544230769230765</v>
      </c>
      <c r="EJ36" s="9">
        <v>41.09262820512821</v>
      </c>
      <c r="EK36" s="9">
        <v>26.83557692307692</v>
      </c>
      <c r="EL36" s="9">
        <v>35.83557692307693</v>
      </c>
      <c r="EM36" s="9">
        <v>44.8625</v>
      </c>
      <c r="EN36" s="9">
        <v>663.5983974358975</v>
      </c>
      <c r="EO36" s="9">
        <v>134.9169871794872</v>
      </c>
      <c r="EP36" s="9">
        <v>127.53685897435898</v>
      </c>
      <c r="EQ36" s="9">
        <v>96.8150641025641</v>
      </c>
      <c r="ER36" s="9">
        <v>71.26217948717948</v>
      </c>
      <c r="ES36" s="9">
        <v>233.06730769230768</v>
      </c>
      <c r="ET36" s="9">
        <v>371.67852564102566</v>
      </c>
      <c r="EU36" s="9">
        <v>339.9455128205128</v>
      </c>
      <c r="EV36" s="9">
        <v>31.73301282051282</v>
      </c>
      <c r="EW36" s="9">
        <v>30.10448717948718</v>
      </c>
      <c r="EX36" s="9">
        <v>1.6285256410256412</v>
      </c>
      <c r="EY36" s="9">
        <v>339.9455128205128</v>
      </c>
      <c r="EZ36" s="9">
        <v>211.60833333333335</v>
      </c>
      <c r="FA36" s="9">
        <v>69.42467948717949</v>
      </c>
      <c r="FB36" s="9">
        <v>42.9125</v>
      </c>
      <c r="FC36" s="9">
        <v>16</v>
      </c>
      <c r="FD36" s="9">
        <v>0</v>
      </c>
      <c r="FE36" s="9">
        <v>27.180128205128206</v>
      </c>
      <c r="FF36" s="9">
        <v>58.24775641025641</v>
      </c>
      <c r="FG36" s="9">
        <v>39.39967948717949</v>
      </c>
      <c r="FH36" s="9">
        <v>66.4173076923077</v>
      </c>
      <c r="FI36" s="9">
        <v>49.38717948717949</v>
      </c>
      <c r="FJ36" s="9">
        <v>23.489102564102563</v>
      </c>
      <c r="FK36" s="9">
        <v>21.501602564102562</v>
      </c>
      <c r="FL36" s="9">
        <v>11.564102564102564</v>
      </c>
      <c r="FM36" s="9">
        <v>0</v>
      </c>
      <c r="FN36" s="9">
        <v>18.975</v>
      </c>
      <c r="FO36" s="9">
        <v>10.551602564102565</v>
      </c>
      <c r="FP36" s="9">
        <v>4.628525641025641</v>
      </c>
      <c r="FQ36" s="9">
        <v>0</v>
      </c>
      <c r="FR36" s="9">
        <v>0</v>
      </c>
      <c r="FS36" s="9">
        <v>8.60352564102564</v>
      </c>
      <c r="FT36" s="9">
        <v>339.9455128205128</v>
      </c>
      <c r="FU36" s="9">
        <v>2</v>
      </c>
      <c r="FV36" s="9">
        <v>84.55480769230769</v>
      </c>
      <c r="FW36" s="9">
        <v>31.51410256410256</v>
      </c>
      <c r="FX36" s="9">
        <v>15.551602564102565</v>
      </c>
      <c r="FY36" s="9">
        <v>18.975</v>
      </c>
      <c r="FZ36" s="9">
        <v>12</v>
      </c>
      <c r="GA36" s="9">
        <v>5.975</v>
      </c>
      <c r="GB36" s="9">
        <v>1</v>
      </c>
      <c r="GC36" s="9">
        <v>11.269551282051282</v>
      </c>
      <c r="GD36" s="9">
        <v>15.910576923076924</v>
      </c>
      <c r="GE36" s="9">
        <v>35.78365384615385</v>
      </c>
      <c r="GF36" s="9">
        <v>91.00448717948719</v>
      </c>
      <c r="GG36" s="9">
        <v>72.74743589743589</v>
      </c>
      <c r="GH36" s="9">
        <v>0</v>
      </c>
      <c r="GI36" s="9">
        <v>7</v>
      </c>
      <c r="GJ36" s="9">
        <v>1</v>
      </c>
      <c r="GK36" s="9">
        <v>6.2570512820512825</v>
      </c>
      <c r="GL36" s="9">
        <v>4</v>
      </c>
      <c r="GM36" s="9">
        <v>527.7407051282051</v>
      </c>
      <c r="GN36" s="9">
        <v>98.44358974358975</v>
      </c>
      <c r="GO36" s="9">
        <v>0</v>
      </c>
      <c r="GP36" s="9">
        <v>5.9875</v>
      </c>
      <c r="GQ36" s="9">
        <v>58.080128205128204</v>
      </c>
      <c r="GR36" s="9">
        <v>0</v>
      </c>
      <c r="GS36" s="9">
        <v>234.91410256410256</v>
      </c>
      <c r="GT36" s="9">
        <v>35.75865384615385</v>
      </c>
      <c r="GU36" s="9">
        <v>0.6410256410256411</v>
      </c>
      <c r="GV36" s="9">
        <v>11.25705128205128</v>
      </c>
      <c r="GW36" s="9">
        <v>74.67115384615384</v>
      </c>
      <c r="GX36" s="9">
        <v>7.9875</v>
      </c>
    </row>
    <row r="37" spans="1:206" ht="12.75">
      <c r="A37" s="5" t="s">
        <v>340</v>
      </c>
      <c r="B37" s="9">
        <v>33.09</v>
      </c>
      <c r="C37" s="9">
        <v>1207.4116146318731</v>
      </c>
      <c r="D37" s="9">
        <v>64.0061043802423</v>
      </c>
      <c r="E37" s="9">
        <v>176.83091798695247</v>
      </c>
      <c r="F37" s="9">
        <v>153.32579217148182</v>
      </c>
      <c r="G37" s="9">
        <v>239.74247437092265</v>
      </c>
      <c r="H37" s="9">
        <v>286.66965284249767</v>
      </c>
      <c r="I37" s="9">
        <v>215.42242544268404</v>
      </c>
      <c r="J37" s="9">
        <v>71.41424743709226</v>
      </c>
      <c r="K37" s="9">
        <v>240.83702236719478</v>
      </c>
      <c r="L37" s="9">
        <v>766.9354030754893</v>
      </c>
      <c r="M37" s="9">
        <v>199.6391891891892</v>
      </c>
      <c r="N37" s="9">
        <v>610.6302190121156</v>
      </c>
      <c r="O37" s="9">
        <v>596.7813956197576</v>
      </c>
      <c r="P37" s="9">
        <v>1207.4116146318731</v>
      </c>
      <c r="Q37" s="9">
        <v>0</v>
      </c>
      <c r="R37" s="9">
        <v>534.8388280521901</v>
      </c>
      <c r="S37" s="9">
        <v>162.6923578751165</v>
      </c>
      <c r="T37" s="9">
        <v>189.8753145386766</v>
      </c>
      <c r="U37" s="9">
        <v>97.09504892823858</v>
      </c>
      <c r="V37" s="9">
        <v>59.198066169617896</v>
      </c>
      <c r="W37" s="9">
        <v>21.977027027027027</v>
      </c>
      <c r="X37" s="9">
        <v>4.001013513513514</v>
      </c>
      <c r="Y37" s="9">
        <v>356.9653657968313</v>
      </c>
      <c r="Z37" s="9">
        <v>125.04799627213421</v>
      </c>
      <c r="AA37" s="9">
        <v>9.095608108108108</v>
      </c>
      <c r="AB37" s="9">
        <v>31.670351817334573</v>
      </c>
      <c r="AC37" s="9">
        <v>11.01896551724138</v>
      </c>
      <c r="AD37" s="9">
        <v>729.0873369058713</v>
      </c>
      <c r="AE37" s="9">
        <v>103.08110438024232</v>
      </c>
      <c r="AF37" s="9">
        <v>228.30966915191055</v>
      </c>
      <c r="AG37" s="9">
        <v>144.4395153774464</v>
      </c>
      <c r="AH37" s="9">
        <v>59.00853914259086</v>
      </c>
      <c r="AI37" s="9">
        <v>644.2063373718546</v>
      </c>
      <c r="AJ37" s="9">
        <v>387.47293802423115</v>
      </c>
      <c r="AK37" s="9">
        <v>140.6187558247903</v>
      </c>
      <c r="AL37" s="9">
        <v>27.607828518173342</v>
      </c>
      <c r="AM37" s="9">
        <v>7.505754892823859</v>
      </c>
      <c r="AN37" s="9">
        <v>87.13660298229263</v>
      </c>
      <c r="AO37" s="9">
        <v>121.16604147250699</v>
      </c>
      <c r="AP37" s="9">
        <v>999.1089701770737</v>
      </c>
      <c r="AQ37" s="9">
        <v>1100.0834342963653</v>
      </c>
      <c r="AR37" s="9">
        <v>61.63625349487418</v>
      </c>
      <c r="AS37" s="9">
        <v>9.094594594594595</v>
      </c>
      <c r="AT37" s="9">
        <v>8.014527027027027</v>
      </c>
      <c r="AU37" s="9">
        <v>28.582805219012116</v>
      </c>
      <c r="AV37" s="9">
        <v>1207.4116146318731</v>
      </c>
      <c r="AW37" s="9">
        <v>1033.728692917055</v>
      </c>
      <c r="AX37" s="9">
        <v>152.0331780055918</v>
      </c>
      <c r="AY37" s="9">
        <v>2.5172413793103448</v>
      </c>
      <c r="AZ37" s="9">
        <v>4</v>
      </c>
      <c r="BA37" s="9">
        <v>9.567264678471576</v>
      </c>
      <c r="BB37" s="9">
        <v>1.0135135135135136</v>
      </c>
      <c r="BC37" s="9">
        <v>1207.4116146318731</v>
      </c>
      <c r="BD37" s="9">
        <v>771.3005941286114</v>
      </c>
      <c r="BE37" s="9">
        <v>104.2719012115564</v>
      </c>
      <c r="BF37" s="9">
        <v>216.39217148182667</v>
      </c>
      <c r="BG37" s="9">
        <v>15.063536812674744</v>
      </c>
      <c r="BH37" s="9">
        <v>51.350908667287975</v>
      </c>
      <c r="BI37" s="9">
        <v>37.41825489282385</v>
      </c>
      <c r="BJ37" s="9">
        <v>11.614247437092265</v>
      </c>
      <c r="BK37" s="9">
        <v>0</v>
      </c>
      <c r="BL37" s="9">
        <v>1207.4116146318731</v>
      </c>
      <c r="BM37" s="9">
        <v>552.9691519105312</v>
      </c>
      <c r="BN37" s="9">
        <v>34.51323392357875</v>
      </c>
      <c r="BO37" s="9">
        <v>62.61368825722274</v>
      </c>
      <c r="BP37" s="9">
        <v>0</v>
      </c>
      <c r="BQ37" s="9">
        <v>465.71174277726</v>
      </c>
      <c r="BR37" s="9">
        <v>81.60379776328051</v>
      </c>
      <c r="BS37" s="9">
        <v>1207.4116146318731</v>
      </c>
      <c r="BT37" s="9">
        <v>1015.069850885368</v>
      </c>
      <c r="BU37" s="9">
        <v>156.12272833178005</v>
      </c>
      <c r="BV37" s="9">
        <v>5.9625</v>
      </c>
      <c r="BW37" s="9">
        <v>3.504741379310345</v>
      </c>
      <c r="BX37" s="9">
        <v>1</v>
      </c>
      <c r="BY37" s="9">
        <v>8.56523765144455</v>
      </c>
      <c r="BZ37" s="9">
        <v>26.738280521901213</v>
      </c>
      <c r="CA37" s="9">
        <v>2</v>
      </c>
      <c r="CB37" s="9">
        <v>2.0344827586206895</v>
      </c>
      <c r="CC37" s="9">
        <v>3.557781919850885</v>
      </c>
      <c r="CD37" s="9">
        <v>19.14601584342964</v>
      </c>
      <c r="CE37" s="9">
        <v>1170.886265144455</v>
      </c>
      <c r="CF37" s="9">
        <v>1161.3815237651445</v>
      </c>
      <c r="CG37" s="9">
        <v>8.504741379310346</v>
      </c>
      <c r="CH37" s="9">
        <v>1</v>
      </c>
      <c r="CI37" s="9">
        <v>8.03448275862069</v>
      </c>
      <c r="CJ37" s="9">
        <v>1153.8892823858341</v>
      </c>
      <c r="CK37" s="9">
        <v>410.81110205032616</v>
      </c>
      <c r="CL37" s="9">
        <v>22.098019571295435</v>
      </c>
      <c r="CM37" s="9">
        <v>895.1603448275863</v>
      </c>
      <c r="CN37" s="9">
        <v>135.3271668219944</v>
      </c>
      <c r="CO37" s="9">
        <v>374.9800675675676</v>
      </c>
      <c r="CP37" s="9">
        <v>74.87567567567568</v>
      </c>
      <c r="CQ37" s="9">
        <v>38.57030521901211</v>
      </c>
      <c r="CR37" s="9">
        <v>8.592264678471576</v>
      </c>
      <c r="CS37" s="9">
        <v>5.013513513513514</v>
      </c>
      <c r="CT37" s="9">
        <v>895.1603448275863</v>
      </c>
      <c r="CU37" s="9">
        <v>257.80135135135134</v>
      </c>
      <c r="CV37" s="9">
        <v>140.68470410065237</v>
      </c>
      <c r="CW37" s="9">
        <v>27.01252329916123</v>
      </c>
      <c r="CX37" s="9">
        <v>39.02705032618826</v>
      </c>
      <c r="CY37" s="9">
        <v>36.08754659832246</v>
      </c>
      <c r="CZ37" s="9">
        <v>14.989527027027027</v>
      </c>
      <c r="DA37" s="9">
        <v>38.57030521901211</v>
      </c>
      <c r="DB37" s="9">
        <v>11.545281919850886</v>
      </c>
      <c r="DC37" s="9">
        <v>6.0344827586206895</v>
      </c>
      <c r="DD37" s="9">
        <v>3.5307548928238583</v>
      </c>
      <c r="DE37" s="9">
        <v>593.7751747437093</v>
      </c>
      <c r="DF37" s="9">
        <v>38.18655638397018</v>
      </c>
      <c r="DG37" s="9">
        <v>124.35660531220877</v>
      </c>
      <c r="DH37" s="9">
        <v>110.65080382106244</v>
      </c>
      <c r="DI37" s="9">
        <v>229.92152842497669</v>
      </c>
      <c r="DJ37" s="9">
        <v>90.65968080149115</v>
      </c>
      <c r="DK37" s="9">
        <v>593.7751747437093</v>
      </c>
      <c r="DL37" s="9">
        <v>42.173497204100656</v>
      </c>
      <c r="DM37" s="9">
        <v>7.027027027027027</v>
      </c>
      <c r="DN37" s="9">
        <v>51.054077353215284</v>
      </c>
      <c r="DO37" s="9">
        <v>13.975</v>
      </c>
      <c r="DP37" s="9">
        <v>26.520281919850884</v>
      </c>
      <c r="DQ37" s="9">
        <v>60.0209925442684</v>
      </c>
      <c r="DR37" s="9">
        <v>56.66933830382106</v>
      </c>
      <c r="DS37" s="9">
        <v>31.14198508853681</v>
      </c>
      <c r="DT37" s="9">
        <v>28.697739981360673</v>
      </c>
      <c r="DU37" s="9">
        <v>21.08955032618826</v>
      </c>
      <c r="DV37" s="9">
        <v>5.021982758620689</v>
      </c>
      <c r="DW37" s="9">
        <v>4.975</v>
      </c>
      <c r="DX37" s="9">
        <v>36.47433597390494</v>
      </c>
      <c r="DY37" s="9">
        <v>27.581791705498603</v>
      </c>
      <c r="DZ37" s="9">
        <v>54.578774464119284</v>
      </c>
      <c r="EA37" s="9">
        <v>47.07200605778192</v>
      </c>
      <c r="EB37" s="9">
        <v>68.12304287045667</v>
      </c>
      <c r="EC37" s="9">
        <v>11.578751164958062</v>
      </c>
      <c r="ED37" s="9">
        <v>593.7751747437093</v>
      </c>
      <c r="EE37" s="9">
        <v>33.605801491146316</v>
      </c>
      <c r="EF37" s="9">
        <v>85.6092497670084</v>
      </c>
      <c r="EG37" s="9">
        <v>63.646342031686856</v>
      </c>
      <c r="EH37" s="9">
        <v>48.00849254426841</v>
      </c>
      <c r="EI37" s="9">
        <v>112.28404007455731</v>
      </c>
      <c r="EJ37" s="9">
        <v>57.58381873252563</v>
      </c>
      <c r="EK37" s="9">
        <v>41.72981127679403</v>
      </c>
      <c r="EL37" s="9">
        <v>78.57575722273998</v>
      </c>
      <c r="EM37" s="9">
        <v>72.73186160298229</v>
      </c>
      <c r="EN37" s="9">
        <v>966.5745922646784</v>
      </c>
      <c r="EO37" s="9">
        <v>306.81725302889095</v>
      </c>
      <c r="EP37" s="9">
        <v>255.8536230195713</v>
      </c>
      <c r="EQ37" s="9">
        <v>108.3366495806151</v>
      </c>
      <c r="ER37" s="9">
        <v>105.76979263746506</v>
      </c>
      <c r="ES37" s="9">
        <v>189.79727399813606</v>
      </c>
      <c r="ET37" s="9">
        <v>564.846307082945</v>
      </c>
      <c r="EU37" s="9">
        <v>534.8388280521901</v>
      </c>
      <c r="EV37" s="9">
        <v>30.007479030754894</v>
      </c>
      <c r="EW37" s="9">
        <v>17.492241379310347</v>
      </c>
      <c r="EX37" s="9">
        <v>12.51523765144455</v>
      </c>
      <c r="EY37" s="9">
        <v>534.8388280521901</v>
      </c>
      <c r="EZ37" s="9">
        <v>209.52555917986953</v>
      </c>
      <c r="FA37" s="9">
        <v>237.14365097856478</v>
      </c>
      <c r="FB37" s="9">
        <v>81.11556383970178</v>
      </c>
      <c r="FC37" s="9">
        <v>7.054054054054054</v>
      </c>
      <c r="FD37" s="9">
        <v>0</v>
      </c>
      <c r="FE37" s="9">
        <v>59.99801957129544</v>
      </c>
      <c r="FF37" s="9">
        <v>102.69433830382106</v>
      </c>
      <c r="FG37" s="9">
        <v>37.55719944082013</v>
      </c>
      <c r="FH37" s="9">
        <v>86.09907968313141</v>
      </c>
      <c r="FI37" s="9">
        <v>83.0760834109972</v>
      </c>
      <c r="FJ37" s="9">
        <v>36.52978797763281</v>
      </c>
      <c r="FK37" s="9">
        <v>21.627760950605776</v>
      </c>
      <c r="FL37" s="9">
        <v>24.084506057781923</v>
      </c>
      <c r="FM37" s="9">
        <v>3</v>
      </c>
      <c r="FN37" s="9">
        <v>43.54327819198509</v>
      </c>
      <c r="FO37" s="9">
        <v>19.567264678471577</v>
      </c>
      <c r="FP37" s="9">
        <v>3.027027027027027</v>
      </c>
      <c r="FQ37" s="9">
        <v>0</v>
      </c>
      <c r="FR37" s="9">
        <v>1</v>
      </c>
      <c r="FS37" s="9">
        <v>13.03448275862069</v>
      </c>
      <c r="FT37" s="9">
        <v>534.8388280521901</v>
      </c>
      <c r="FU37" s="9">
        <v>22.520281919850884</v>
      </c>
      <c r="FV37" s="9">
        <v>153.73089468779125</v>
      </c>
      <c r="FW37" s="9">
        <v>54.017590866728796</v>
      </c>
      <c r="FX37" s="9">
        <v>32.07806383970177</v>
      </c>
      <c r="FY37" s="9">
        <v>43.54327819198509</v>
      </c>
      <c r="FZ37" s="9">
        <v>20.03650978564772</v>
      </c>
      <c r="GA37" s="9">
        <v>4.517241379310345</v>
      </c>
      <c r="GB37" s="9">
        <v>18.989527027027027</v>
      </c>
      <c r="GC37" s="9">
        <v>31.04700605778192</v>
      </c>
      <c r="GD37" s="9">
        <v>28.951013513513512</v>
      </c>
      <c r="GE37" s="9">
        <v>42.46323392357875</v>
      </c>
      <c r="GF37" s="9">
        <v>142.57420782851818</v>
      </c>
      <c r="GG37" s="9">
        <v>106.00795666356012</v>
      </c>
      <c r="GH37" s="9">
        <v>0</v>
      </c>
      <c r="GI37" s="9">
        <v>28.517241379310345</v>
      </c>
      <c r="GJ37" s="9">
        <v>2</v>
      </c>
      <c r="GK37" s="9">
        <v>2.544268406337372</v>
      </c>
      <c r="GL37" s="9">
        <v>3.504741379310345</v>
      </c>
      <c r="GM37" s="9">
        <v>801.1493709226468</v>
      </c>
      <c r="GN37" s="9">
        <v>112.88718546132341</v>
      </c>
      <c r="GO37" s="9">
        <v>0</v>
      </c>
      <c r="GP37" s="9">
        <v>4</v>
      </c>
      <c r="GQ37" s="9">
        <v>138.69476933830381</v>
      </c>
      <c r="GR37" s="9">
        <v>2</v>
      </c>
      <c r="GS37" s="9">
        <v>328.6818150046598</v>
      </c>
      <c r="GT37" s="9">
        <v>91.1706780055918</v>
      </c>
      <c r="GU37" s="9">
        <v>1.0010135135135136</v>
      </c>
      <c r="GV37" s="9">
        <v>7.013513513513513</v>
      </c>
      <c r="GW37" s="9">
        <v>105.65985554520036</v>
      </c>
      <c r="GX37" s="9">
        <v>10.04054054054054</v>
      </c>
    </row>
    <row r="38" spans="1:206" ht="12.75">
      <c r="A38" s="5" t="s">
        <v>420</v>
      </c>
      <c r="B38" s="9">
        <v>91.91</v>
      </c>
      <c r="C38" s="9">
        <v>1044.7714583939169</v>
      </c>
      <c r="D38" s="9">
        <v>47.25315392774357</v>
      </c>
      <c r="E38" s="9">
        <v>152.4300518790829</v>
      </c>
      <c r="F38" s="9">
        <v>105.64747919429693</v>
      </c>
      <c r="G38" s="9">
        <v>202.49814426099903</v>
      </c>
      <c r="H38" s="9">
        <v>272.75561349859106</v>
      </c>
      <c r="I38" s="9">
        <v>197.40527216487453</v>
      </c>
      <c r="J38" s="9">
        <v>66.78174346832877</v>
      </c>
      <c r="K38" s="9">
        <v>199.6832058068265</v>
      </c>
      <c r="L38" s="9">
        <v>665.592572498483</v>
      </c>
      <c r="M38" s="9">
        <v>179.4956800886074</v>
      </c>
      <c r="N38" s="9">
        <v>526.3602485071947</v>
      </c>
      <c r="O38" s="9">
        <v>518.4112098867222</v>
      </c>
      <c r="P38" s="9">
        <v>1044.7714583939169</v>
      </c>
      <c r="Q38" s="9">
        <v>0</v>
      </c>
      <c r="R38" s="9">
        <v>441.9917351855494</v>
      </c>
      <c r="S38" s="9">
        <v>107.20655141514641</v>
      </c>
      <c r="T38" s="9">
        <v>186.3731880562125</v>
      </c>
      <c r="U38" s="9">
        <v>60.2752720724234</v>
      </c>
      <c r="V38" s="9">
        <v>65.41785642846216</v>
      </c>
      <c r="W38" s="9">
        <v>14.991914344602844</v>
      </c>
      <c r="X38" s="9">
        <v>7.726952868702047</v>
      </c>
      <c r="Y38" s="9">
        <v>288.48295814289804</v>
      </c>
      <c r="Z38" s="9">
        <v>26.33520955165692</v>
      </c>
      <c r="AA38" s="9">
        <v>3</v>
      </c>
      <c r="AB38" s="9">
        <v>100.20796847360968</v>
      </c>
      <c r="AC38" s="9">
        <v>14.143839758125472</v>
      </c>
      <c r="AD38" s="9">
        <v>738.0450168569199</v>
      </c>
      <c r="AE38" s="9">
        <v>32.51001564945227</v>
      </c>
      <c r="AF38" s="9">
        <v>183.97366118179417</v>
      </c>
      <c r="AG38" s="9">
        <v>162.522170841815</v>
      </c>
      <c r="AH38" s="9">
        <v>62.985887512487906</v>
      </c>
      <c r="AI38" s="9">
        <v>614.6303244137619</v>
      </c>
      <c r="AJ38" s="9">
        <v>301.3479686809243</v>
      </c>
      <c r="AK38" s="9">
        <v>99.72780937924959</v>
      </c>
      <c r="AL38" s="9">
        <v>22.1886736038621</v>
      </c>
      <c r="AM38" s="9">
        <v>6.876682316118935</v>
      </c>
      <c r="AN38" s="9">
        <v>56.38112905363117</v>
      </c>
      <c r="AO38" s="9">
        <v>98.75307066570966</v>
      </c>
      <c r="AP38" s="9">
        <v>889.637258674576</v>
      </c>
      <c r="AQ38" s="9">
        <v>953.754303655405</v>
      </c>
      <c r="AR38" s="9">
        <v>57.07937466766626</v>
      </c>
      <c r="AS38" s="9">
        <v>6.471785117555795</v>
      </c>
      <c r="AT38" s="9">
        <v>5.9854313712965626</v>
      </c>
      <c r="AU38" s="9">
        <v>21.48056358199321</v>
      </c>
      <c r="AV38" s="9">
        <v>1044.7714583939169</v>
      </c>
      <c r="AW38" s="9">
        <v>760.9376527824704</v>
      </c>
      <c r="AX38" s="9">
        <v>234.1909520615758</v>
      </c>
      <c r="AY38" s="9">
        <v>6.266743317045127</v>
      </c>
      <c r="AZ38" s="9">
        <v>5.277777777777778</v>
      </c>
      <c r="BA38" s="9">
        <v>22.595986634090252</v>
      </c>
      <c r="BB38" s="9">
        <v>0</v>
      </c>
      <c r="BC38" s="9">
        <v>1044.7714583939169</v>
      </c>
      <c r="BD38" s="9">
        <v>595.0719816392087</v>
      </c>
      <c r="BE38" s="9">
        <v>142.4088216853334</v>
      </c>
      <c r="BF38" s="9">
        <v>159.45819383020483</v>
      </c>
      <c r="BG38" s="9">
        <v>23.125378209104248</v>
      </c>
      <c r="BH38" s="9">
        <v>66.2533158222518</v>
      </c>
      <c r="BI38" s="9">
        <v>32.716963182604395</v>
      </c>
      <c r="BJ38" s="9">
        <v>21.65229698295594</v>
      </c>
      <c r="BK38" s="9">
        <v>4.084507042253521</v>
      </c>
      <c r="BL38" s="9">
        <v>1044.7714583939169</v>
      </c>
      <c r="BM38" s="9">
        <v>353.1295461294641</v>
      </c>
      <c r="BN38" s="9">
        <v>81.88143529794752</v>
      </c>
      <c r="BO38" s="9">
        <v>112.3786497458715</v>
      </c>
      <c r="BP38" s="9">
        <v>0.8979591836734694</v>
      </c>
      <c r="BQ38" s="9">
        <v>385.85253489049023</v>
      </c>
      <c r="BR38" s="9">
        <v>104.58907962534326</v>
      </c>
      <c r="BS38" s="9">
        <v>1044.7714583939169</v>
      </c>
      <c r="BT38" s="9">
        <v>731.7778609067382</v>
      </c>
      <c r="BU38" s="9">
        <v>253.93076353554355</v>
      </c>
      <c r="BV38" s="9">
        <v>3.2828947368421053</v>
      </c>
      <c r="BW38" s="9">
        <v>1.3823845327604727</v>
      </c>
      <c r="BX38" s="9">
        <v>5.7592592592592595</v>
      </c>
      <c r="BY38" s="9">
        <v>18.35460835186558</v>
      </c>
      <c r="BZ38" s="9">
        <v>54.3975546820326</v>
      </c>
      <c r="CA38" s="9">
        <v>6</v>
      </c>
      <c r="CB38" s="9">
        <v>7.593378392045394</v>
      </c>
      <c r="CC38" s="9">
        <v>10.504875815741007</v>
      </c>
      <c r="CD38" s="9">
        <v>30.299300474246202</v>
      </c>
      <c r="CE38" s="9">
        <v>1019.551834790419</v>
      </c>
      <c r="CF38" s="9">
        <v>1013.9682080298555</v>
      </c>
      <c r="CG38" s="9">
        <v>5.58362676056338</v>
      </c>
      <c r="CH38" s="9">
        <v>0</v>
      </c>
      <c r="CI38" s="9">
        <v>27.99769331668093</v>
      </c>
      <c r="CJ38" s="9">
        <v>977.4244077385505</v>
      </c>
      <c r="CK38" s="9">
        <v>209.90107217378346</v>
      </c>
      <c r="CL38" s="9">
        <v>39.469217967229724</v>
      </c>
      <c r="CM38" s="9">
        <v>778.3065091187616</v>
      </c>
      <c r="CN38" s="9">
        <v>122.94039451832128</v>
      </c>
      <c r="CO38" s="9">
        <v>293.1910674923952</v>
      </c>
      <c r="CP38" s="9">
        <v>121.33531215838613</v>
      </c>
      <c r="CQ38" s="9">
        <v>20.467067645359766</v>
      </c>
      <c r="CR38" s="9">
        <v>18.55580827627979</v>
      </c>
      <c r="CS38" s="9">
        <v>2.101172112037303</v>
      </c>
      <c r="CT38" s="9">
        <v>778.3065091187616</v>
      </c>
      <c r="CU38" s="9">
        <v>199.7156869159821</v>
      </c>
      <c r="CV38" s="9">
        <v>131.97931551996467</v>
      </c>
      <c r="CW38" s="9">
        <v>22.322034392374853</v>
      </c>
      <c r="CX38" s="9">
        <v>26.55821746827386</v>
      </c>
      <c r="CY38" s="9">
        <v>11.622199347575286</v>
      </c>
      <c r="CZ38" s="9">
        <v>7.233920187793427</v>
      </c>
      <c r="DA38" s="9">
        <v>20.467067645359766</v>
      </c>
      <c r="DB38" s="9">
        <v>1.1578947368421053</v>
      </c>
      <c r="DC38" s="9">
        <v>7.044328684443054</v>
      </c>
      <c r="DD38" s="9">
        <v>0</v>
      </c>
      <c r="DE38" s="9">
        <v>556.0225824453823</v>
      </c>
      <c r="DF38" s="9">
        <v>57.80584226607207</v>
      </c>
      <c r="DG38" s="9">
        <v>109.11990529924185</v>
      </c>
      <c r="DH38" s="9">
        <v>84.01407095454934</v>
      </c>
      <c r="DI38" s="9">
        <v>193.34568654617766</v>
      </c>
      <c r="DJ38" s="9">
        <v>111.73707737934149</v>
      </c>
      <c r="DK38" s="9">
        <v>556.0225824453823</v>
      </c>
      <c r="DL38" s="9">
        <v>52.66091223615713</v>
      </c>
      <c r="DM38" s="9">
        <v>3.52112676056338</v>
      </c>
      <c r="DN38" s="9">
        <v>19.15073660425376</v>
      </c>
      <c r="DO38" s="9">
        <v>1</v>
      </c>
      <c r="DP38" s="9">
        <v>2.52112676056338</v>
      </c>
      <c r="DQ38" s="9">
        <v>48.3385171373549</v>
      </c>
      <c r="DR38" s="9">
        <v>73.63112069801153</v>
      </c>
      <c r="DS38" s="9">
        <v>38.91904030000106</v>
      </c>
      <c r="DT38" s="9">
        <v>36.4268599833476</v>
      </c>
      <c r="DU38" s="9">
        <v>11.105341867411653</v>
      </c>
      <c r="DV38" s="9">
        <v>10.406944444444445</v>
      </c>
      <c r="DW38" s="9">
        <v>13.358603885916446</v>
      </c>
      <c r="DX38" s="9">
        <v>30.93894919923327</v>
      </c>
      <c r="DY38" s="9">
        <v>26.76324818165467</v>
      </c>
      <c r="DZ38" s="9">
        <v>33.3967278188765</v>
      </c>
      <c r="EA38" s="9">
        <v>42.414999121714416</v>
      </c>
      <c r="EB38" s="9">
        <v>80.48341448720169</v>
      </c>
      <c r="EC38" s="9">
        <v>30.984912958676592</v>
      </c>
      <c r="ED38" s="9">
        <v>556.0225824453823</v>
      </c>
      <c r="EE38" s="9">
        <v>52.14356568259459</v>
      </c>
      <c r="EF38" s="9">
        <v>91.3995447342927</v>
      </c>
      <c r="EG38" s="9">
        <v>52.38170461084525</v>
      </c>
      <c r="EH38" s="9">
        <v>57.368127086103364</v>
      </c>
      <c r="EI38" s="9">
        <v>104.769511107301</v>
      </c>
      <c r="EJ38" s="9">
        <v>48.93854310070952</v>
      </c>
      <c r="EK38" s="9">
        <v>40.501770186700824</v>
      </c>
      <c r="EL38" s="9">
        <v>43.7236435040205</v>
      </c>
      <c r="EM38" s="9">
        <v>64.79617243281466</v>
      </c>
      <c r="EN38" s="9">
        <v>845.0882525870903</v>
      </c>
      <c r="EO38" s="9">
        <v>179.13534347970307</v>
      </c>
      <c r="EP38" s="9">
        <v>184.78428179772033</v>
      </c>
      <c r="EQ38" s="9">
        <v>111.52792083887338</v>
      </c>
      <c r="ER38" s="9">
        <v>78.88396529273103</v>
      </c>
      <c r="ES38" s="9">
        <v>290.7567411780625</v>
      </c>
      <c r="ET38" s="9">
        <v>458.31688344351824</v>
      </c>
      <c r="EU38" s="9">
        <v>441.9917351855494</v>
      </c>
      <c r="EV38" s="9">
        <v>16.325148257968863</v>
      </c>
      <c r="EW38" s="9">
        <v>6.125</v>
      </c>
      <c r="EX38" s="9">
        <v>10.200148257968866</v>
      </c>
      <c r="EY38" s="9">
        <v>441.9917351855494</v>
      </c>
      <c r="EZ38" s="9">
        <v>318.74484732118697</v>
      </c>
      <c r="FA38" s="9">
        <v>107.4845802747423</v>
      </c>
      <c r="FB38" s="9">
        <v>5.502267573696145</v>
      </c>
      <c r="FC38" s="9">
        <v>6.2803860198226396</v>
      </c>
      <c r="FD38" s="9">
        <v>3.979653996101365</v>
      </c>
      <c r="FE38" s="9">
        <v>39.505975857932334</v>
      </c>
      <c r="FF38" s="9">
        <v>67.70057555721407</v>
      </c>
      <c r="FG38" s="9">
        <v>43.09070276574512</v>
      </c>
      <c r="FH38" s="9">
        <v>84.78260925900713</v>
      </c>
      <c r="FI38" s="9">
        <v>86.33913808666536</v>
      </c>
      <c r="FJ38" s="9">
        <v>26.0110994566676</v>
      </c>
      <c r="FK38" s="9">
        <v>26.052060420165102</v>
      </c>
      <c r="FL38" s="9">
        <v>9.543520010343318</v>
      </c>
      <c r="FM38" s="9">
        <v>1.2244897959183674</v>
      </c>
      <c r="FN38" s="9">
        <v>24.55783310976973</v>
      </c>
      <c r="FO38" s="9">
        <v>15.266814924635533</v>
      </c>
      <c r="FP38" s="9">
        <v>7.993984570189165</v>
      </c>
      <c r="FQ38" s="9">
        <v>0</v>
      </c>
      <c r="FR38" s="9">
        <v>0.5211267605633803</v>
      </c>
      <c r="FS38" s="9">
        <v>9.401804610733182</v>
      </c>
      <c r="FT38" s="9">
        <v>441.9917351855494</v>
      </c>
      <c r="FU38" s="9">
        <v>9.088403051278991</v>
      </c>
      <c r="FV38" s="9">
        <v>128.4344757769676</v>
      </c>
      <c r="FW38" s="9">
        <v>38.37259688036322</v>
      </c>
      <c r="FX38" s="9">
        <v>20.745011407907203</v>
      </c>
      <c r="FY38" s="9">
        <v>24.55783310976973</v>
      </c>
      <c r="FZ38" s="9">
        <v>5.567375815741007</v>
      </c>
      <c r="GA38" s="9">
        <v>10.184948979591837</v>
      </c>
      <c r="GB38" s="9">
        <v>8.805508314436885</v>
      </c>
      <c r="GC38" s="9">
        <v>18.6898179035225</v>
      </c>
      <c r="GD38" s="9">
        <v>20.81615795440983</v>
      </c>
      <c r="GE38" s="9">
        <v>45.96558551391894</v>
      </c>
      <c r="GF38" s="9">
        <v>120.92850879994532</v>
      </c>
      <c r="GG38" s="9">
        <v>81.48759198885881</v>
      </c>
      <c r="GH38" s="9">
        <v>1</v>
      </c>
      <c r="GI38" s="9">
        <v>4.7592592592592595</v>
      </c>
      <c r="GJ38" s="9">
        <v>1</v>
      </c>
      <c r="GK38" s="9">
        <v>30.681657551827254</v>
      </c>
      <c r="GL38" s="9">
        <v>2</v>
      </c>
      <c r="GM38" s="9">
        <v>739.8133408288775</v>
      </c>
      <c r="GN38" s="9">
        <v>127.35176240539869</v>
      </c>
      <c r="GO38" s="9">
        <v>0</v>
      </c>
      <c r="GP38" s="9">
        <v>6.286989795918367</v>
      </c>
      <c r="GQ38" s="9">
        <v>123.35669192683251</v>
      </c>
      <c r="GR38" s="9">
        <v>5.756578947368421</v>
      </c>
      <c r="GS38" s="9">
        <v>350.86254240844676</v>
      </c>
      <c r="GT38" s="9">
        <v>58.35299895306117</v>
      </c>
      <c r="GU38" s="9">
        <v>6.7592592592592595</v>
      </c>
      <c r="GV38" s="9">
        <v>9.125</v>
      </c>
      <c r="GW38" s="9">
        <v>35.17886353907348</v>
      </c>
      <c r="GX38" s="9">
        <v>16.782653593518788</v>
      </c>
    </row>
    <row r="39" spans="1:206" ht="12.75">
      <c r="A39" s="5" t="s">
        <v>341</v>
      </c>
      <c r="B39" s="9">
        <v>11.2</v>
      </c>
      <c r="C39" s="9">
        <v>2007.9833740556635</v>
      </c>
      <c r="D39" s="9">
        <v>121.46582132726711</v>
      </c>
      <c r="E39" s="9">
        <v>266.7518465470273</v>
      </c>
      <c r="F39" s="9">
        <v>291.1168379812958</v>
      </c>
      <c r="G39" s="9">
        <v>332.8771238801359</v>
      </c>
      <c r="H39" s="9">
        <v>457.361572162777</v>
      </c>
      <c r="I39" s="9">
        <v>368.90832561013286</v>
      </c>
      <c r="J39" s="9">
        <v>169.50184654702727</v>
      </c>
      <c r="K39" s="9">
        <v>388.2176678742944</v>
      </c>
      <c r="L39" s="9">
        <v>1246.3750245738195</v>
      </c>
      <c r="M39" s="9">
        <v>373.3906816075491</v>
      </c>
      <c r="N39" s="9">
        <v>961.2339287218805</v>
      </c>
      <c r="O39" s="9">
        <v>1046.7494453337827</v>
      </c>
      <c r="P39" s="9">
        <v>2007.7910663633556</v>
      </c>
      <c r="Q39" s="9">
        <v>0.19230769230769232</v>
      </c>
      <c r="R39" s="9">
        <v>827.7763852613249</v>
      </c>
      <c r="S39" s="9">
        <v>210.7906591400567</v>
      </c>
      <c r="T39" s="9">
        <v>320.643539191732</v>
      </c>
      <c r="U39" s="9">
        <v>119.66981211559524</v>
      </c>
      <c r="V39" s="9">
        <v>110.61252703120172</v>
      </c>
      <c r="W39" s="9">
        <v>51.1053023281939</v>
      </c>
      <c r="X39" s="9">
        <v>14.954545454545455</v>
      </c>
      <c r="Y39" s="9">
        <v>590.3020122447832</v>
      </c>
      <c r="Z39" s="9">
        <v>154.06993006993008</v>
      </c>
      <c r="AA39" s="9">
        <v>33.96153846153846</v>
      </c>
      <c r="AB39" s="9">
        <v>34.053816665262445</v>
      </c>
      <c r="AC39" s="9">
        <v>10.434542365265258</v>
      </c>
      <c r="AD39" s="9">
        <v>1180.5525388266353</v>
      </c>
      <c r="AE39" s="9">
        <v>127.56799224871514</v>
      </c>
      <c r="AF39" s="9">
        <v>348.7810542870784</v>
      </c>
      <c r="AG39" s="9">
        <v>260.89871373606314</v>
      </c>
      <c r="AH39" s="9">
        <v>90.52862498946837</v>
      </c>
      <c r="AI39" s="9">
        <v>1109.5486842474795</v>
      </c>
      <c r="AJ39" s="9">
        <v>610.8263473474317</v>
      </c>
      <c r="AK39" s="9">
        <v>213.4805164714803</v>
      </c>
      <c r="AL39" s="9">
        <v>50.02642738787316</v>
      </c>
      <c r="AM39" s="9">
        <v>24.1013986013986</v>
      </c>
      <c r="AN39" s="9">
        <v>126.23741118319431</v>
      </c>
      <c r="AO39" s="9">
        <v>203.76058780576852</v>
      </c>
      <c r="AP39" s="9">
        <v>1677.9853750667005</v>
      </c>
      <c r="AQ39" s="9">
        <v>1805.0025205717977</v>
      </c>
      <c r="AR39" s="9">
        <v>123.23490465357935</v>
      </c>
      <c r="AS39" s="9">
        <v>23.937659729828404</v>
      </c>
      <c r="AT39" s="9">
        <v>14.638898250344035</v>
      </c>
      <c r="AU39" s="9">
        <v>41.169390850113736</v>
      </c>
      <c r="AV39" s="9">
        <v>2007.9833740556635</v>
      </c>
      <c r="AW39" s="9">
        <v>1719.546346224057</v>
      </c>
      <c r="AX39" s="9">
        <v>243.77439829247058</v>
      </c>
      <c r="AY39" s="9">
        <v>6.037878787878788</v>
      </c>
      <c r="AZ39" s="9">
        <v>0.04819277108433735</v>
      </c>
      <c r="BA39" s="9">
        <v>23.564509787401356</v>
      </c>
      <c r="BB39" s="9">
        <v>6</v>
      </c>
      <c r="BC39" s="9">
        <v>2007.9833740556635</v>
      </c>
      <c r="BD39" s="9">
        <v>1293.99684752998</v>
      </c>
      <c r="BE39" s="9">
        <v>166.0851798803606</v>
      </c>
      <c r="BF39" s="9">
        <v>370.11259724211527</v>
      </c>
      <c r="BG39" s="9">
        <v>30.925042828657283</v>
      </c>
      <c r="BH39" s="9">
        <v>72.11153705732019</v>
      </c>
      <c r="BI39" s="9">
        <v>49.18765972982841</v>
      </c>
      <c r="BJ39" s="9">
        <v>24.564509787401356</v>
      </c>
      <c r="BK39" s="9">
        <v>1</v>
      </c>
      <c r="BL39" s="9">
        <v>2007.9833740556635</v>
      </c>
      <c r="BM39" s="9">
        <v>956.1031047265986</v>
      </c>
      <c r="BN39" s="9">
        <v>81.82737242677001</v>
      </c>
      <c r="BO39" s="9">
        <v>180.36084899036706</v>
      </c>
      <c r="BP39" s="9">
        <v>0</v>
      </c>
      <c r="BQ39" s="9">
        <v>634.1827870924257</v>
      </c>
      <c r="BR39" s="9">
        <v>146.5092608195018</v>
      </c>
      <c r="BS39" s="9">
        <v>2007.9833740556635</v>
      </c>
      <c r="BT39" s="9">
        <v>1679.2267812508778</v>
      </c>
      <c r="BU39" s="9">
        <v>264.0440362850001</v>
      </c>
      <c r="BV39" s="9">
        <v>7.0953815261044175</v>
      </c>
      <c r="BW39" s="9">
        <v>5</v>
      </c>
      <c r="BX39" s="9">
        <v>3</v>
      </c>
      <c r="BY39" s="9">
        <v>26.396298480635835</v>
      </c>
      <c r="BZ39" s="9">
        <v>52.61717499368101</v>
      </c>
      <c r="CA39" s="9">
        <v>6.901515151515151</v>
      </c>
      <c r="CB39" s="9">
        <v>3.24050046339203</v>
      </c>
      <c r="CC39" s="9">
        <v>7.1923076923076925</v>
      </c>
      <c r="CD39" s="9">
        <v>35.282851686466145</v>
      </c>
      <c r="CE39" s="9">
        <v>1945.0354284269947</v>
      </c>
      <c r="CF39" s="9">
        <v>1926.70384334541</v>
      </c>
      <c r="CG39" s="9">
        <v>18.331585081585082</v>
      </c>
      <c r="CH39" s="9">
        <v>0</v>
      </c>
      <c r="CI39" s="9">
        <v>89.06723397084843</v>
      </c>
      <c r="CJ39" s="9">
        <v>1819.816868874098</v>
      </c>
      <c r="CK39" s="9">
        <v>423.2305305136631</v>
      </c>
      <c r="CL39" s="9">
        <v>93.88158227314854</v>
      </c>
      <c r="CM39" s="9">
        <v>1450.2638596343415</v>
      </c>
      <c r="CN39" s="9">
        <v>239.8155699721965</v>
      </c>
      <c r="CO39" s="9">
        <v>566.9932316679306</v>
      </c>
      <c r="CP39" s="9">
        <v>146.35926222372004</v>
      </c>
      <c r="CQ39" s="9">
        <v>53.27564102564102</v>
      </c>
      <c r="CR39" s="9">
        <v>14.959017889740782</v>
      </c>
      <c r="CS39" s="9">
        <v>6.1923076923076925</v>
      </c>
      <c r="CT39" s="9">
        <v>1450.2638596343415</v>
      </c>
      <c r="CU39" s="9">
        <v>422.668829162805</v>
      </c>
      <c r="CV39" s="9">
        <v>232.84279776448452</v>
      </c>
      <c r="CW39" s="9">
        <v>50.444491251720166</v>
      </c>
      <c r="CX39" s="9">
        <v>64.73117645406802</v>
      </c>
      <c r="CY39" s="9">
        <v>56.17036678181256</v>
      </c>
      <c r="CZ39" s="9">
        <v>18.4799969107198</v>
      </c>
      <c r="DA39" s="9">
        <v>53.27564102564102</v>
      </c>
      <c r="DB39" s="9">
        <v>17.275641025641026</v>
      </c>
      <c r="DC39" s="9">
        <v>8</v>
      </c>
      <c r="DD39" s="9">
        <v>6</v>
      </c>
      <c r="DE39" s="9">
        <v>968.127081753588</v>
      </c>
      <c r="DF39" s="9">
        <v>77.25839020417335</v>
      </c>
      <c r="DG39" s="9">
        <v>220.73688460134244</v>
      </c>
      <c r="DH39" s="9">
        <v>193.6473165388828</v>
      </c>
      <c r="DI39" s="9">
        <v>328.5819431572444</v>
      </c>
      <c r="DJ39" s="9">
        <v>147.90254725194484</v>
      </c>
      <c r="DK39" s="9">
        <v>968.127081753588</v>
      </c>
      <c r="DL39" s="9">
        <v>23.151515151515152</v>
      </c>
      <c r="DM39" s="9">
        <v>9.98311427528295</v>
      </c>
      <c r="DN39" s="9">
        <v>57.75080040441486</v>
      </c>
      <c r="DO39" s="9">
        <v>12.260299941022833</v>
      </c>
      <c r="DP39" s="9">
        <v>8.28768921841211</v>
      </c>
      <c r="DQ39" s="9">
        <v>129.85945179318674</v>
      </c>
      <c r="DR39" s="9">
        <v>133.02102114752716</v>
      </c>
      <c r="DS39" s="9">
        <v>32.921139101861996</v>
      </c>
      <c r="DT39" s="9">
        <v>59.374926278540734</v>
      </c>
      <c r="DU39" s="9">
        <v>17.181628612351503</v>
      </c>
      <c r="DV39" s="9">
        <v>18.166666666666668</v>
      </c>
      <c r="DW39" s="9">
        <v>8.083333333333332</v>
      </c>
      <c r="DX39" s="9">
        <v>52.73819754542645</v>
      </c>
      <c r="DY39" s="9">
        <v>47.80710955710956</v>
      </c>
      <c r="DZ39" s="9">
        <v>71.35706462212487</v>
      </c>
      <c r="EA39" s="9">
        <v>77.41437779088382</v>
      </c>
      <c r="EB39" s="9">
        <v>176.17840593141798</v>
      </c>
      <c r="EC39" s="9">
        <v>32.590340382509055</v>
      </c>
      <c r="ED39" s="9">
        <v>968.127081753588</v>
      </c>
      <c r="EE39" s="9">
        <v>83.94702586570055</v>
      </c>
      <c r="EF39" s="9">
        <v>178.6665613502963</v>
      </c>
      <c r="EG39" s="9">
        <v>110.9893911309574</v>
      </c>
      <c r="EH39" s="9">
        <v>92.72150139017609</v>
      </c>
      <c r="EI39" s="9">
        <v>149.38974078130704</v>
      </c>
      <c r="EJ39" s="9">
        <v>103.05208245569692</v>
      </c>
      <c r="EK39" s="9">
        <v>90.74300699300699</v>
      </c>
      <c r="EL39" s="9">
        <v>68.5569340298256</v>
      </c>
      <c r="EM39" s="9">
        <v>90.0608377566209</v>
      </c>
      <c r="EN39" s="9">
        <v>1619.7657061813688</v>
      </c>
      <c r="EO39" s="9">
        <v>430.6730418176202</v>
      </c>
      <c r="EP39" s="9">
        <v>384.50657876260294</v>
      </c>
      <c r="EQ39" s="9">
        <v>229.66561350296288</v>
      </c>
      <c r="ER39" s="9">
        <v>138.2955107141854</v>
      </c>
      <c r="ES39" s="9">
        <v>436.6249613839976</v>
      </c>
      <c r="ET39" s="9">
        <v>855.9063526834611</v>
      </c>
      <c r="EU39" s="9">
        <v>827.7763852613249</v>
      </c>
      <c r="EV39" s="9">
        <v>28.129967422136097</v>
      </c>
      <c r="EW39" s="9">
        <v>4.921139101861994</v>
      </c>
      <c r="EX39" s="9">
        <v>23.208828320274105</v>
      </c>
      <c r="EY39" s="9">
        <v>827.7763852613249</v>
      </c>
      <c r="EZ39" s="9">
        <v>450.2552026286966</v>
      </c>
      <c r="FA39" s="9">
        <v>230.81605442750023</v>
      </c>
      <c r="FB39" s="9">
        <v>119.76923076923077</v>
      </c>
      <c r="FC39" s="9">
        <v>24.76923076923077</v>
      </c>
      <c r="FD39" s="9">
        <v>2.1666666666666665</v>
      </c>
      <c r="FE39" s="9">
        <v>108.22070098576123</v>
      </c>
      <c r="FF39" s="9">
        <v>102.5699581542955</v>
      </c>
      <c r="FG39" s="9">
        <v>86.47423961580589</v>
      </c>
      <c r="FH39" s="9">
        <v>145.8938200353863</v>
      </c>
      <c r="FI39" s="9">
        <v>137.13740977897604</v>
      </c>
      <c r="FJ39" s="9">
        <v>60.43417726851462</v>
      </c>
      <c r="FK39" s="9">
        <v>29.91453927598506</v>
      </c>
      <c r="FL39" s="9">
        <v>32.38461538461539</v>
      </c>
      <c r="FM39" s="9">
        <v>5.146853146853147</v>
      </c>
      <c r="FN39" s="9">
        <v>46.79332715477294</v>
      </c>
      <c r="FO39" s="9">
        <v>36.62511584800741</v>
      </c>
      <c r="FP39" s="9">
        <v>9.992424242424242</v>
      </c>
      <c r="FQ39" s="9">
        <v>0</v>
      </c>
      <c r="FR39" s="9">
        <v>5.083333333333333</v>
      </c>
      <c r="FS39" s="9">
        <v>21.105871036593925</v>
      </c>
      <c r="FT39" s="9">
        <v>827.7763852613249</v>
      </c>
      <c r="FU39" s="9">
        <v>31.46794871794872</v>
      </c>
      <c r="FV39" s="9">
        <v>226.30777656078862</v>
      </c>
      <c r="FW39" s="9">
        <v>85.19018030162609</v>
      </c>
      <c r="FX39" s="9">
        <v>50.311202853371526</v>
      </c>
      <c r="FY39" s="9">
        <v>46.79332715477294</v>
      </c>
      <c r="FZ39" s="9">
        <v>18.204355885078776</v>
      </c>
      <c r="GA39" s="9">
        <v>8.204355885078776</v>
      </c>
      <c r="GB39" s="9">
        <v>20.384615384615387</v>
      </c>
      <c r="GC39" s="9">
        <v>34.49574521863679</v>
      </c>
      <c r="GD39" s="9">
        <v>73.72495576712444</v>
      </c>
      <c r="GE39" s="9">
        <v>95.77689077990283</v>
      </c>
      <c r="GF39" s="9">
        <v>250.54405032718287</v>
      </c>
      <c r="GG39" s="9">
        <v>201.62796641109895</v>
      </c>
      <c r="GH39" s="9">
        <v>0</v>
      </c>
      <c r="GI39" s="9">
        <v>36.38461538461539</v>
      </c>
      <c r="GJ39" s="9">
        <v>2.5769230769230766</v>
      </c>
      <c r="GK39" s="9">
        <v>3</v>
      </c>
      <c r="GL39" s="9">
        <v>6.954545454545455</v>
      </c>
      <c r="GM39" s="9">
        <v>1295.7200831297216</v>
      </c>
      <c r="GN39" s="9">
        <v>141.9717330861909</v>
      </c>
      <c r="GO39" s="9">
        <v>0</v>
      </c>
      <c r="GP39" s="9">
        <v>21.899780941949615</v>
      </c>
      <c r="GQ39" s="9">
        <v>188.1945333782683</v>
      </c>
      <c r="GR39" s="9">
        <v>3.1923076923076925</v>
      </c>
      <c r="GS39" s="9">
        <v>659.0374153958492</v>
      </c>
      <c r="GT39" s="9">
        <v>114.21545623051647</v>
      </c>
      <c r="GU39" s="9">
        <v>1</v>
      </c>
      <c r="GV39" s="9">
        <v>12.96659364731654</v>
      </c>
      <c r="GW39" s="9">
        <v>133.8925983654899</v>
      </c>
      <c r="GX39" s="9">
        <v>19.349664391833066</v>
      </c>
    </row>
    <row r="40" spans="1:206" ht="12.75">
      <c r="A40" s="5" t="s">
        <v>342</v>
      </c>
      <c r="B40" s="9">
        <v>45.18</v>
      </c>
      <c r="C40" s="9">
        <v>522</v>
      </c>
      <c r="D40" s="9">
        <v>31.22222222222222</v>
      </c>
      <c r="E40" s="9">
        <v>71.66666666666667</v>
      </c>
      <c r="F40" s="9">
        <v>46.44444444444444</v>
      </c>
      <c r="G40" s="9">
        <v>106</v>
      </c>
      <c r="H40" s="9">
        <v>116</v>
      </c>
      <c r="I40" s="9">
        <v>112.66666666666667</v>
      </c>
      <c r="J40" s="9">
        <v>38</v>
      </c>
      <c r="K40" s="9">
        <v>102.88888888888889</v>
      </c>
      <c r="L40" s="9">
        <v>301.8888888888889</v>
      </c>
      <c r="M40" s="9">
        <v>117.22222222222223</v>
      </c>
      <c r="N40" s="9">
        <v>254.33333333333334</v>
      </c>
      <c r="O40" s="9">
        <v>267.6666666666667</v>
      </c>
      <c r="P40" s="9">
        <v>511</v>
      </c>
      <c r="Q40" s="9">
        <v>11</v>
      </c>
      <c r="R40" s="9">
        <v>224.33333333333334</v>
      </c>
      <c r="S40" s="9">
        <v>68.55555555555556</v>
      </c>
      <c r="T40" s="9">
        <v>84.11111111111111</v>
      </c>
      <c r="U40" s="9">
        <v>29.88888888888889</v>
      </c>
      <c r="V40" s="9">
        <v>27.333333333333332</v>
      </c>
      <c r="W40" s="9">
        <v>11.444444444444445</v>
      </c>
      <c r="X40" s="9">
        <v>3</v>
      </c>
      <c r="Y40" s="9">
        <v>169.11111111111111</v>
      </c>
      <c r="Z40" s="9">
        <v>17</v>
      </c>
      <c r="AA40" s="9">
        <v>3</v>
      </c>
      <c r="AB40" s="9">
        <v>20.77777777777778</v>
      </c>
      <c r="AC40" s="9">
        <v>5.333333333333333</v>
      </c>
      <c r="AD40" s="9">
        <v>340</v>
      </c>
      <c r="AE40" s="9">
        <v>13.777777777777779</v>
      </c>
      <c r="AF40" s="9">
        <v>110.55555555555556</v>
      </c>
      <c r="AG40" s="9">
        <v>77.55555555555556</v>
      </c>
      <c r="AH40" s="9">
        <v>22.444444444444443</v>
      </c>
      <c r="AI40" s="9">
        <v>292.44444444444446</v>
      </c>
      <c r="AJ40" s="9">
        <v>162.66666666666666</v>
      </c>
      <c r="AK40" s="9">
        <v>49.111111111111114</v>
      </c>
      <c r="AL40" s="9">
        <v>9.555555555555555</v>
      </c>
      <c r="AM40" s="9">
        <v>8.222222222222221</v>
      </c>
      <c r="AN40" s="9">
        <v>28.88888888888889</v>
      </c>
      <c r="AO40" s="9">
        <v>54.888888888888886</v>
      </c>
      <c r="AP40" s="9">
        <v>438.22222222222223</v>
      </c>
      <c r="AQ40" s="9">
        <v>473.44444444444446</v>
      </c>
      <c r="AR40" s="9">
        <v>25</v>
      </c>
      <c r="AS40" s="9">
        <v>2</v>
      </c>
      <c r="AT40" s="9">
        <v>6.222222222222222</v>
      </c>
      <c r="AU40" s="9">
        <v>15.333333333333334</v>
      </c>
      <c r="AV40" s="9">
        <v>522</v>
      </c>
      <c r="AW40" s="9">
        <v>372.44444444444446</v>
      </c>
      <c r="AX40" s="9">
        <v>131.77777777777777</v>
      </c>
      <c r="AY40" s="9">
        <v>1</v>
      </c>
      <c r="AZ40" s="9">
        <v>0.1111111111111111</v>
      </c>
      <c r="BA40" s="9">
        <v>11.555555555555555</v>
      </c>
      <c r="BB40" s="9">
        <v>0.1111111111111111</v>
      </c>
      <c r="BC40" s="9">
        <v>522</v>
      </c>
      <c r="BD40" s="9">
        <v>303.1111111111111</v>
      </c>
      <c r="BE40" s="9">
        <v>74.22222222222223</v>
      </c>
      <c r="BF40" s="9">
        <v>53</v>
      </c>
      <c r="BG40" s="9">
        <v>11.444444444444445</v>
      </c>
      <c r="BH40" s="9">
        <v>37</v>
      </c>
      <c r="BI40" s="9">
        <v>32</v>
      </c>
      <c r="BJ40" s="9">
        <v>11.222222222222221</v>
      </c>
      <c r="BK40" s="9">
        <v>0</v>
      </c>
      <c r="BL40" s="9">
        <v>522</v>
      </c>
      <c r="BM40" s="9">
        <v>224.22222222222223</v>
      </c>
      <c r="BN40" s="9">
        <v>42.333333333333336</v>
      </c>
      <c r="BO40" s="9">
        <v>55.666666666666664</v>
      </c>
      <c r="BP40" s="9">
        <v>0</v>
      </c>
      <c r="BQ40" s="9">
        <v>159.11111111111111</v>
      </c>
      <c r="BR40" s="9">
        <v>40.55555555555556</v>
      </c>
      <c r="BS40" s="9">
        <v>522</v>
      </c>
      <c r="BT40" s="9">
        <v>351.3333333333333</v>
      </c>
      <c r="BU40" s="9">
        <v>139.55555555555554</v>
      </c>
      <c r="BV40" s="9">
        <v>0.2222222222222222</v>
      </c>
      <c r="BW40" s="9">
        <v>1</v>
      </c>
      <c r="BX40" s="9">
        <v>0</v>
      </c>
      <c r="BY40" s="9">
        <v>17.555555555555557</v>
      </c>
      <c r="BZ40" s="9">
        <v>29.88888888888889</v>
      </c>
      <c r="CA40" s="9">
        <v>4</v>
      </c>
      <c r="CB40" s="9">
        <v>2.3333333333333335</v>
      </c>
      <c r="CC40" s="9">
        <v>4.111111111111111</v>
      </c>
      <c r="CD40" s="9">
        <v>19.444444444444443</v>
      </c>
      <c r="CE40" s="9">
        <v>509.8888888888889</v>
      </c>
      <c r="CF40" s="9">
        <v>507.8888888888889</v>
      </c>
      <c r="CG40" s="9">
        <v>2</v>
      </c>
      <c r="CH40" s="9">
        <v>0</v>
      </c>
      <c r="CI40" s="9">
        <v>28.555555555555557</v>
      </c>
      <c r="CJ40" s="9">
        <v>466</v>
      </c>
      <c r="CK40" s="9">
        <v>104.55555555555556</v>
      </c>
      <c r="CL40" s="9">
        <v>30.444444444444443</v>
      </c>
      <c r="CM40" s="9">
        <v>381.1111111111111</v>
      </c>
      <c r="CN40" s="9">
        <v>57.333333333333336</v>
      </c>
      <c r="CO40" s="9">
        <v>137.33333333333334</v>
      </c>
      <c r="CP40" s="9">
        <v>52.333333333333336</v>
      </c>
      <c r="CQ40" s="9">
        <v>8</v>
      </c>
      <c r="CR40" s="9">
        <v>5.222222222222222</v>
      </c>
      <c r="CS40" s="9">
        <v>0</v>
      </c>
      <c r="CT40" s="9">
        <v>381.1111111111111</v>
      </c>
      <c r="CU40" s="9">
        <v>120.88888888888889</v>
      </c>
      <c r="CV40" s="9">
        <v>84.22222222222223</v>
      </c>
      <c r="CW40" s="9">
        <v>10.11111111111111</v>
      </c>
      <c r="CX40" s="9">
        <v>15.222222222222221</v>
      </c>
      <c r="CY40" s="9">
        <v>7.333333333333333</v>
      </c>
      <c r="CZ40" s="9">
        <v>4</v>
      </c>
      <c r="DA40" s="9">
        <v>8</v>
      </c>
      <c r="DB40" s="9">
        <v>0</v>
      </c>
      <c r="DC40" s="9">
        <v>4</v>
      </c>
      <c r="DD40" s="9">
        <v>0</v>
      </c>
      <c r="DE40" s="9">
        <v>252.22222222222223</v>
      </c>
      <c r="DF40" s="9">
        <v>23.22222222222222</v>
      </c>
      <c r="DG40" s="9">
        <v>48.111111111111114</v>
      </c>
      <c r="DH40" s="9">
        <v>37.22222222222222</v>
      </c>
      <c r="DI40" s="9">
        <v>93.33333333333333</v>
      </c>
      <c r="DJ40" s="9">
        <v>50.333333333333336</v>
      </c>
      <c r="DK40" s="9">
        <v>252.22222222222223</v>
      </c>
      <c r="DL40" s="9">
        <v>12.666666666666666</v>
      </c>
      <c r="DM40" s="9">
        <v>3</v>
      </c>
      <c r="DN40" s="9">
        <v>24</v>
      </c>
      <c r="DO40" s="9">
        <v>2</v>
      </c>
      <c r="DP40" s="9">
        <v>2</v>
      </c>
      <c r="DQ40" s="9">
        <v>33</v>
      </c>
      <c r="DR40" s="9">
        <v>29.444444444444443</v>
      </c>
      <c r="DS40" s="9">
        <v>8.11111111111111</v>
      </c>
      <c r="DT40" s="9">
        <v>28.11111111111111</v>
      </c>
      <c r="DU40" s="9">
        <v>9.333333333333334</v>
      </c>
      <c r="DV40" s="9">
        <v>0.4444444444444444</v>
      </c>
      <c r="DW40" s="9">
        <v>1.2222222222222223</v>
      </c>
      <c r="DX40" s="9">
        <v>10.444444444444445</v>
      </c>
      <c r="DY40" s="9">
        <v>2.3333333333333335</v>
      </c>
      <c r="DZ40" s="9">
        <v>18.77777777777778</v>
      </c>
      <c r="EA40" s="9">
        <v>20.11111111111111</v>
      </c>
      <c r="EB40" s="9">
        <v>37.77777777777778</v>
      </c>
      <c r="EC40" s="9">
        <v>9.444444444444445</v>
      </c>
      <c r="ED40" s="9">
        <v>252.22222222222223</v>
      </c>
      <c r="EE40" s="9">
        <v>24.22222222222222</v>
      </c>
      <c r="EF40" s="9">
        <v>47.666666666666664</v>
      </c>
      <c r="EG40" s="9">
        <v>20.77777777777778</v>
      </c>
      <c r="EH40" s="9">
        <v>26.88888888888889</v>
      </c>
      <c r="EI40" s="9">
        <v>50.44444444444444</v>
      </c>
      <c r="EJ40" s="9">
        <v>17.88888888888889</v>
      </c>
      <c r="EK40" s="9">
        <v>20.11111111111111</v>
      </c>
      <c r="EL40" s="9">
        <v>18.444444444444443</v>
      </c>
      <c r="EM40" s="9">
        <v>25.77777777777778</v>
      </c>
      <c r="EN40" s="9">
        <v>419.1111111111111</v>
      </c>
      <c r="EO40" s="9">
        <v>104.88888888888889</v>
      </c>
      <c r="EP40" s="9">
        <v>91.66666666666667</v>
      </c>
      <c r="EQ40" s="9">
        <v>69</v>
      </c>
      <c r="ER40" s="9">
        <v>23.555555555555557</v>
      </c>
      <c r="ES40" s="9">
        <v>130</v>
      </c>
      <c r="ET40" s="9">
        <v>245.22222222222223</v>
      </c>
      <c r="EU40" s="9">
        <v>224.33333333333334</v>
      </c>
      <c r="EV40" s="9">
        <v>20.88888888888889</v>
      </c>
      <c r="EW40" s="9">
        <v>13.555555555555555</v>
      </c>
      <c r="EX40" s="9">
        <v>7.333333333333333</v>
      </c>
      <c r="EY40" s="9">
        <v>224.33333333333334</v>
      </c>
      <c r="EZ40" s="9">
        <v>127.77777777777777</v>
      </c>
      <c r="FA40" s="9">
        <v>85.22222222222223</v>
      </c>
      <c r="FB40" s="9">
        <v>9</v>
      </c>
      <c r="FC40" s="9">
        <v>2.2222222222222223</v>
      </c>
      <c r="FD40" s="9">
        <v>0.1111111111111111</v>
      </c>
      <c r="FE40" s="9">
        <v>30.22222222222222</v>
      </c>
      <c r="FF40" s="9">
        <v>38.333333333333336</v>
      </c>
      <c r="FG40" s="9">
        <v>30</v>
      </c>
      <c r="FH40" s="9">
        <v>39.77777777777778</v>
      </c>
      <c r="FI40" s="9">
        <v>33.888888888888886</v>
      </c>
      <c r="FJ40" s="9">
        <v>11.11111111111111</v>
      </c>
      <c r="FK40" s="9">
        <v>5.333333333333333</v>
      </c>
      <c r="FL40" s="9">
        <v>13.11111111111111</v>
      </c>
      <c r="FM40" s="9">
        <v>1</v>
      </c>
      <c r="FN40" s="9">
        <v>7.444444444444445</v>
      </c>
      <c r="FO40" s="9">
        <v>2</v>
      </c>
      <c r="FP40" s="9">
        <v>8</v>
      </c>
      <c r="FQ40" s="9">
        <v>0</v>
      </c>
      <c r="FR40" s="9">
        <v>0</v>
      </c>
      <c r="FS40" s="9">
        <v>4.111111111111111</v>
      </c>
      <c r="FT40" s="9">
        <v>224.33333333333334</v>
      </c>
      <c r="FU40" s="9">
        <v>4</v>
      </c>
      <c r="FV40" s="9">
        <v>62.44444444444444</v>
      </c>
      <c r="FW40" s="9">
        <v>25.22222222222222</v>
      </c>
      <c r="FX40" s="9">
        <v>12.444444444444445</v>
      </c>
      <c r="FY40" s="9">
        <v>7.444444444444445</v>
      </c>
      <c r="FZ40" s="9">
        <v>4.111111111111111</v>
      </c>
      <c r="GA40" s="9">
        <v>3.3333333333333335</v>
      </c>
      <c r="GB40" s="9">
        <v>0</v>
      </c>
      <c r="GC40" s="9">
        <v>20.77777777777778</v>
      </c>
      <c r="GD40" s="9">
        <v>9.444444444444445</v>
      </c>
      <c r="GE40" s="9">
        <v>28.555555555555557</v>
      </c>
      <c r="GF40" s="9">
        <v>70.66666666666667</v>
      </c>
      <c r="GG40" s="9">
        <v>59.888888888888886</v>
      </c>
      <c r="GH40" s="9">
        <v>0</v>
      </c>
      <c r="GI40" s="9">
        <v>4</v>
      </c>
      <c r="GJ40" s="9">
        <v>0</v>
      </c>
      <c r="GK40" s="9">
        <v>4.444444444444445</v>
      </c>
      <c r="GL40" s="9">
        <v>2.3333333333333335</v>
      </c>
      <c r="GM40" s="9">
        <v>338</v>
      </c>
      <c r="GN40" s="9">
        <v>57</v>
      </c>
      <c r="GO40" s="9">
        <v>0</v>
      </c>
      <c r="GP40" s="9">
        <v>7</v>
      </c>
      <c r="GQ40" s="9">
        <v>47.22222222222222</v>
      </c>
      <c r="GR40" s="9">
        <v>0.1111111111111111</v>
      </c>
      <c r="GS40" s="9">
        <v>167.88888888888889</v>
      </c>
      <c r="GT40" s="9">
        <v>40.44444444444444</v>
      </c>
      <c r="GU40" s="9">
        <v>0</v>
      </c>
      <c r="GV40" s="9">
        <v>1</v>
      </c>
      <c r="GW40" s="9">
        <v>14.11111111111111</v>
      </c>
      <c r="GX40" s="9">
        <v>3.2222222222222223</v>
      </c>
    </row>
    <row r="41" spans="1:206" ht="12.75">
      <c r="A41" s="5" t="s">
        <v>421</v>
      </c>
      <c r="B41" s="9">
        <v>120.39</v>
      </c>
      <c r="C41" s="9">
        <v>159.11566937119676</v>
      </c>
      <c r="D41" s="9">
        <v>6.260598377281948</v>
      </c>
      <c r="E41" s="9">
        <v>19.537677484787018</v>
      </c>
      <c r="F41" s="9">
        <v>21.487981744421905</v>
      </c>
      <c r="G41" s="9">
        <v>21.88032454361055</v>
      </c>
      <c r="H41" s="9">
        <v>43.293306288032454</v>
      </c>
      <c r="I41" s="9">
        <v>37.34665314401622</v>
      </c>
      <c r="J41" s="9">
        <v>9.309127789046654</v>
      </c>
      <c r="K41" s="9">
        <v>25.79827586206897</v>
      </c>
      <c r="L41" s="9">
        <v>103.19229208924949</v>
      </c>
      <c r="M41" s="9">
        <v>30.1251014198783</v>
      </c>
      <c r="N41" s="9">
        <v>86.3616125760649</v>
      </c>
      <c r="O41" s="9">
        <v>72.75405679513185</v>
      </c>
      <c r="P41" s="9">
        <v>157.77084178498987</v>
      </c>
      <c r="Q41" s="9">
        <v>1.3448275862068966</v>
      </c>
      <c r="R41" s="9">
        <v>68.4776369168357</v>
      </c>
      <c r="S41" s="9">
        <v>16.16713995943205</v>
      </c>
      <c r="T41" s="9">
        <v>31.261054766734276</v>
      </c>
      <c r="U41" s="9">
        <v>9.965010141987829</v>
      </c>
      <c r="V41" s="9">
        <v>6.908012170385395</v>
      </c>
      <c r="W41" s="9">
        <v>3.5040060851926977</v>
      </c>
      <c r="X41" s="9">
        <v>0.6724137931034483</v>
      </c>
      <c r="Y41" s="9">
        <v>44.27459432048681</v>
      </c>
      <c r="Z41" s="9">
        <v>2.0422413793103447</v>
      </c>
      <c r="AA41" s="9">
        <v>0.025</v>
      </c>
      <c r="AB41" s="9">
        <v>9.773073022312374</v>
      </c>
      <c r="AC41" s="9">
        <v>10.984432048681542</v>
      </c>
      <c r="AD41" s="9">
        <v>109.63676470588234</v>
      </c>
      <c r="AE41" s="9">
        <v>2.890060851926978</v>
      </c>
      <c r="AF41" s="9">
        <v>33.253296146044626</v>
      </c>
      <c r="AG41" s="9">
        <v>23.309026369168354</v>
      </c>
      <c r="AH41" s="9">
        <v>9.02525354969574</v>
      </c>
      <c r="AI41" s="9">
        <v>97.09944219066936</v>
      </c>
      <c r="AJ41" s="9">
        <v>43.990720081135905</v>
      </c>
      <c r="AK41" s="9">
        <v>13.799087221095336</v>
      </c>
      <c r="AL41" s="9">
        <v>4.201419878296146</v>
      </c>
      <c r="AM41" s="9">
        <v>0.025</v>
      </c>
      <c r="AN41" s="9">
        <v>9.731135902636916</v>
      </c>
      <c r="AO41" s="9">
        <v>17.336561866125763</v>
      </c>
      <c r="AP41" s="9">
        <v>132.0479716024341</v>
      </c>
      <c r="AQ41" s="9">
        <v>146.40294117647062</v>
      </c>
      <c r="AR41" s="9">
        <v>10.495081135902637</v>
      </c>
      <c r="AS41" s="9">
        <v>0.05</v>
      </c>
      <c r="AT41" s="9">
        <v>1.436764705882353</v>
      </c>
      <c r="AU41" s="9">
        <v>0.7308823529411765</v>
      </c>
      <c r="AV41" s="9">
        <v>159.11566937119676</v>
      </c>
      <c r="AW41" s="9">
        <v>108.40162271805274</v>
      </c>
      <c r="AX41" s="9">
        <v>43.059026369168365</v>
      </c>
      <c r="AY41" s="9">
        <v>2.050709939148073</v>
      </c>
      <c r="AZ41" s="9">
        <v>2.0172413793103448</v>
      </c>
      <c r="BA41" s="9">
        <v>2.242241379310345</v>
      </c>
      <c r="BB41" s="9">
        <v>0.6724137931034483</v>
      </c>
      <c r="BC41" s="9">
        <v>159.11566937119676</v>
      </c>
      <c r="BD41" s="9">
        <v>84.4867139959432</v>
      </c>
      <c r="BE41" s="9">
        <v>31.649188640973634</v>
      </c>
      <c r="BF41" s="9">
        <v>18.510192697768762</v>
      </c>
      <c r="BG41" s="9">
        <v>4.890770791075051</v>
      </c>
      <c r="BH41" s="9">
        <v>8.38630831643002</v>
      </c>
      <c r="BI41" s="9">
        <v>8.377839756592293</v>
      </c>
      <c r="BJ41" s="9">
        <v>2.739655172413793</v>
      </c>
      <c r="BK41" s="9">
        <v>0.075</v>
      </c>
      <c r="BL41" s="9">
        <v>159.11566937119676</v>
      </c>
      <c r="BM41" s="9">
        <v>40.79680527383367</v>
      </c>
      <c r="BN41" s="9">
        <v>6.974543610547668</v>
      </c>
      <c r="BO41" s="9">
        <v>25.54705882352941</v>
      </c>
      <c r="BP41" s="9">
        <v>0</v>
      </c>
      <c r="BQ41" s="9">
        <v>64.37581135902637</v>
      </c>
      <c r="BR41" s="9">
        <v>21.421450304259636</v>
      </c>
      <c r="BS41" s="9">
        <v>159.11566937119676</v>
      </c>
      <c r="BT41" s="9">
        <v>102.30796146044625</v>
      </c>
      <c r="BU41" s="9">
        <v>46.488032454361054</v>
      </c>
      <c r="BV41" s="9">
        <v>2.0672413793103446</v>
      </c>
      <c r="BW41" s="9">
        <v>1.4032961460446247</v>
      </c>
      <c r="BX41" s="9">
        <v>0</v>
      </c>
      <c r="BY41" s="9">
        <v>4.10948275862069</v>
      </c>
      <c r="BZ41" s="9">
        <v>6.849137931034483</v>
      </c>
      <c r="CA41" s="9">
        <v>0</v>
      </c>
      <c r="CB41" s="9">
        <v>2.0172413793103448</v>
      </c>
      <c r="CC41" s="9">
        <v>1.4198275862068965</v>
      </c>
      <c r="CD41" s="9">
        <v>3.4120689655172414</v>
      </c>
      <c r="CE41" s="9">
        <v>156.3090770791075</v>
      </c>
      <c r="CF41" s="9">
        <v>154.9642494929006</v>
      </c>
      <c r="CG41" s="9">
        <v>1.3448275862068966</v>
      </c>
      <c r="CH41" s="9">
        <v>0</v>
      </c>
      <c r="CI41" s="9">
        <v>8.974847870182554</v>
      </c>
      <c r="CJ41" s="9">
        <v>143.2328093306288</v>
      </c>
      <c r="CK41" s="9">
        <v>34.434989858012166</v>
      </c>
      <c r="CL41" s="9">
        <v>8.377434077079107</v>
      </c>
      <c r="CM41" s="9">
        <v>124.00826572008114</v>
      </c>
      <c r="CN41" s="9">
        <v>15.394320486815417</v>
      </c>
      <c r="CO41" s="9">
        <v>44.2</v>
      </c>
      <c r="CP41" s="9">
        <v>21.30451318458418</v>
      </c>
      <c r="CQ41" s="9">
        <v>1.4698275862068966</v>
      </c>
      <c r="CR41" s="9">
        <v>5.554716024340771</v>
      </c>
      <c r="CS41" s="9">
        <v>2.084178498985801</v>
      </c>
      <c r="CT41" s="9">
        <v>124.00826572008114</v>
      </c>
      <c r="CU41" s="9">
        <v>34.000709939148074</v>
      </c>
      <c r="CV41" s="9">
        <v>19.52920892494929</v>
      </c>
      <c r="CW41" s="9">
        <v>7.613894523326572</v>
      </c>
      <c r="CX41" s="9">
        <v>2.739655172413793</v>
      </c>
      <c r="CY41" s="9">
        <v>1.3948275862068966</v>
      </c>
      <c r="CZ41" s="9">
        <v>2.7231237322515214</v>
      </c>
      <c r="DA41" s="9">
        <v>1.4698275862068966</v>
      </c>
      <c r="DB41" s="9">
        <v>0.05</v>
      </c>
      <c r="DC41" s="9">
        <v>1.3948275862068966</v>
      </c>
      <c r="DD41" s="9">
        <v>0.025</v>
      </c>
      <c r="DE41" s="9">
        <v>86.45354969574036</v>
      </c>
      <c r="DF41" s="9">
        <v>6.22712981744422</v>
      </c>
      <c r="DG41" s="9">
        <v>16.083265720081137</v>
      </c>
      <c r="DH41" s="9">
        <v>20.193559837728195</v>
      </c>
      <c r="DI41" s="9">
        <v>30.100507099391486</v>
      </c>
      <c r="DJ41" s="9">
        <v>13.849087221095335</v>
      </c>
      <c r="DK41" s="9">
        <v>86.45354969574036</v>
      </c>
      <c r="DL41" s="9">
        <v>9.706541582150102</v>
      </c>
      <c r="DM41" s="9">
        <v>0.025</v>
      </c>
      <c r="DN41" s="9">
        <v>3.5040060851926977</v>
      </c>
      <c r="DO41" s="9">
        <v>0</v>
      </c>
      <c r="DP41" s="9">
        <v>0.6724137931034483</v>
      </c>
      <c r="DQ41" s="9">
        <v>4.857302231237322</v>
      </c>
      <c r="DR41" s="9">
        <v>7.738894523326572</v>
      </c>
      <c r="DS41" s="9">
        <v>1.3948275862068966</v>
      </c>
      <c r="DT41" s="9">
        <v>4.740365111561866</v>
      </c>
      <c r="DU41" s="9">
        <v>0.7224137931034483</v>
      </c>
      <c r="DV41" s="9">
        <v>3.4790060851926974</v>
      </c>
      <c r="DW41" s="9">
        <v>10.37895537525355</v>
      </c>
      <c r="DX41" s="9">
        <v>2.225709939148073</v>
      </c>
      <c r="DY41" s="9">
        <v>4.168356997971602</v>
      </c>
      <c r="DZ41" s="9">
        <v>4.999239350912779</v>
      </c>
      <c r="EA41" s="9">
        <v>5.554716024340771</v>
      </c>
      <c r="EB41" s="9">
        <v>16.108671399594318</v>
      </c>
      <c r="EC41" s="9">
        <v>6.17712981744422</v>
      </c>
      <c r="ED41" s="9">
        <v>86.45354969574036</v>
      </c>
      <c r="EE41" s="9">
        <v>11.067494929006086</v>
      </c>
      <c r="EF41" s="9">
        <v>15.344320486815416</v>
      </c>
      <c r="EG41" s="9">
        <v>6.469066937119676</v>
      </c>
      <c r="EH41" s="9">
        <v>9.856541582150102</v>
      </c>
      <c r="EI41" s="9">
        <v>24.161511156186613</v>
      </c>
      <c r="EJ41" s="9">
        <v>8.403245436105477</v>
      </c>
      <c r="EK41" s="9">
        <v>4.184888438133874</v>
      </c>
      <c r="EL41" s="9">
        <v>2.050709939148073</v>
      </c>
      <c r="EM41" s="9">
        <v>4.915770791075051</v>
      </c>
      <c r="EN41" s="9">
        <v>133.31739350912778</v>
      </c>
      <c r="EO41" s="9">
        <v>18.889858012170386</v>
      </c>
      <c r="EP41" s="9">
        <v>37.52246450304259</v>
      </c>
      <c r="EQ41" s="9">
        <v>15.260851926977686</v>
      </c>
      <c r="ER41" s="9">
        <v>10.60395537525355</v>
      </c>
      <c r="ES41" s="9">
        <v>51.04026369168358</v>
      </c>
      <c r="ET41" s="9">
        <v>77.46135902636917</v>
      </c>
      <c r="EU41" s="9">
        <v>68.4776369168357</v>
      </c>
      <c r="EV41" s="9">
        <v>8.983722109533467</v>
      </c>
      <c r="EW41" s="9">
        <v>7.605425963488844</v>
      </c>
      <c r="EX41" s="9">
        <v>1.3782961460446248</v>
      </c>
      <c r="EY41" s="9">
        <v>68.4776369168357</v>
      </c>
      <c r="EZ41" s="9">
        <v>56.528853955375254</v>
      </c>
      <c r="FA41" s="9">
        <v>5.688184584178499</v>
      </c>
      <c r="FB41" s="9">
        <v>4.168356997971602</v>
      </c>
      <c r="FC41" s="9">
        <v>0.6974137931034483</v>
      </c>
      <c r="FD41" s="9">
        <v>1.3948275862068966</v>
      </c>
      <c r="FE41" s="9">
        <v>6.4444726166328605</v>
      </c>
      <c r="FF41" s="9">
        <v>9.72266734279919</v>
      </c>
      <c r="FG41" s="9">
        <v>7.630425963488843</v>
      </c>
      <c r="FH41" s="9">
        <v>14.646906693711967</v>
      </c>
      <c r="FI41" s="9">
        <v>10.520486815415822</v>
      </c>
      <c r="FJ41" s="9">
        <v>3.5124746450304256</v>
      </c>
      <c r="FK41" s="9">
        <v>4.890770791075051</v>
      </c>
      <c r="FL41" s="9">
        <v>1.411764705882353</v>
      </c>
      <c r="FM41" s="9">
        <v>0.6974137931034483</v>
      </c>
      <c r="FN41" s="9">
        <v>2.773123732251521</v>
      </c>
      <c r="FO41" s="9">
        <v>1.3948275862068966</v>
      </c>
      <c r="FP41" s="9">
        <v>0</v>
      </c>
      <c r="FQ41" s="9">
        <v>2.084178498985801</v>
      </c>
      <c r="FR41" s="9">
        <v>0.025</v>
      </c>
      <c r="FS41" s="9">
        <v>2.7231237322515214</v>
      </c>
      <c r="FT41" s="9">
        <v>68.4776369168357</v>
      </c>
      <c r="FU41" s="9">
        <v>3.4205375253549697</v>
      </c>
      <c r="FV41" s="9">
        <v>14.705375253549695</v>
      </c>
      <c r="FW41" s="9">
        <v>4.184888438133874</v>
      </c>
      <c r="FX41" s="9">
        <v>4.092951318458418</v>
      </c>
      <c r="FY41" s="9">
        <v>2.773123732251521</v>
      </c>
      <c r="FZ41" s="9">
        <v>0.025</v>
      </c>
      <c r="GA41" s="9">
        <v>0</v>
      </c>
      <c r="GB41" s="9">
        <v>2.7481237322515213</v>
      </c>
      <c r="GC41" s="9">
        <v>3.5209432048681544</v>
      </c>
      <c r="GD41" s="9">
        <v>2.923529411764706</v>
      </c>
      <c r="GE41" s="9">
        <v>6.385598377281948</v>
      </c>
      <c r="GF41" s="9">
        <v>17.61237322515213</v>
      </c>
      <c r="GG41" s="9">
        <v>16.856490872210955</v>
      </c>
      <c r="GH41" s="9">
        <v>0</v>
      </c>
      <c r="GI41" s="9">
        <v>0</v>
      </c>
      <c r="GJ41" s="9">
        <v>0</v>
      </c>
      <c r="GK41" s="9">
        <v>0.025</v>
      </c>
      <c r="GL41" s="9">
        <v>0.7308823529411765</v>
      </c>
      <c r="GM41" s="9">
        <v>115.00841784989858</v>
      </c>
      <c r="GN41" s="9">
        <v>31.236054766734277</v>
      </c>
      <c r="GO41" s="9">
        <v>0</v>
      </c>
      <c r="GP41" s="9">
        <v>0.6974137931034483</v>
      </c>
      <c r="GQ41" s="9">
        <v>22.06926977687627</v>
      </c>
      <c r="GR41" s="9">
        <v>0.05</v>
      </c>
      <c r="GS41" s="9">
        <v>47.039655172413795</v>
      </c>
      <c r="GT41" s="9">
        <v>7.580425963488843</v>
      </c>
      <c r="GU41" s="9">
        <v>0</v>
      </c>
      <c r="GV41" s="9">
        <v>0.7224137931034483</v>
      </c>
      <c r="GW41" s="9">
        <v>3.562474645030426</v>
      </c>
      <c r="GX41" s="9">
        <v>2.050709939148073</v>
      </c>
    </row>
    <row r="42" spans="1:206" ht="12.75">
      <c r="A42" s="5" t="s">
        <v>422</v>
      </c>
      <c r="B42" s="9">
        <v>196.17</v>
      </c>
      <c r="C42" s="9">
        <v>17.45689655172414</v>
      </c>
      <c r="D42" s="9">
        <v>0.12931034482758622</v>
      </c>
      <c r="E42" s="9">
        <v>0.9051724137931034</v>
      </c>
      <c r="F42" s="9">
        <v>1.1637931034482758</v>
      </c>
      <c r="G42" s="9">
        <v>2.7155172413793105</v>
      </c>
      <c r="H42" s="9">
        <v>5.818965517241379</v>
      </c>
      <c r="I42" s="9">
        <v>4.913793103448276</v>
      </c>
      <c r="J42" s="9">
        <v>1.8103448275862069</v>
      </c>
      <c r="K42" s="9">
        <v>1.0344827586206897</v>
      </c>
      <c r="L42" s="9">
        <v>11.379310344827585</v>
      </c>
      <c r="M42" s="9">
        <v>5.043103448275862</v>
      </c>
      <c r="N42" s="9">
        <v>9.310344827586206</v>
      </c>
      <c r="O42" s="9">
        <v>8.14655172413793</v>
      </c>
      <c r="P42" s="9">
        <v>16.939655172413794</v>
      </c>
      <c r="Q42" s="9">
        <v>0.5172413793103449</v>
      </c>
      <c r="R42" s="9">
        <v>8.922413793103448</v>
      </c>
      <c r="S42" s="9">
        <v>3.103448275862069</v>
      </c>
      <c r="T42" s="9">
        <v>4.267241379310345</v>
      </c>
      <c r="U42" s="9">
        <v>1.1637931034482758</v>
      </c>
      <c r="V42" s="9">
        <v>0.25862068965517243</v>
      </c>
      <c r="W42" s="9">
        <v>0</v>
      </c>
      <c r="X42" s="9">
        <v>0.12931034482758622</v>
      </c>
      <c r="Y42" s="9">
        <v>6.4655172413793105</v>
      </c>
      <c r="Z42" s="9">
        <v>0.5172413793103449</v>
      </c>
      <c r="AA42" s="9">
        <v>0.12931034482758622</v>
      </c>
      <c r="AB42" s="9">
        <v>0.3879310344827586</v>
      </c>
      <c r="AC42" s="9">
        <v>1.4224137931034482</v>
      </c>
      <c r="AD42" s="9">
        <v>14.094827586206897</v>
      </c>
      <c r="AE42" s="9">
        <v>0.9051724137931034</v>
      </c>
      <c r="AF42" s="9">
        <v>3.75</v>
      </c>
      <c r="AG42" s="9">
        <v>2.8448275862068964</v>
      </c>
      <c r="AH42" s="9">
        <v>1.4224137931034482</v>
      </c>
      <c r="AI42" s="9">
        <v>9.181034482758621</v>
      </c>
      <c r="AJ42" s="9">
        <v>5.043103448275862</v>
      </c>
      <c r="AK42" s="9">
        <v>2.7155172413793105</v>
      </c>
      <c r="AL42" s="9">
        <v>0.3879310344827586</v>
      </c>
      <c r="AM42" s="9">
        <v>0.12931034482758622</v>
      </c>
      <c r="AN42" s="9">
        <v>1.293103448275862</v>
      </c>
      <c r="AO42" s="9">
        <v>2.9741379310344827</v>
      </c>
      <c r="AP42" s="9">
        <v>13.189655172413794</v>
      </c>
      <c r="AQ42" s="9">
        <v>16.03448275862069</v>
      </c>
      <c r="AR42" s="9">
        <v>0.7758620689655172</v>
      </c>
      <c r="AS42" s="9">
        <v>0.25862068965517243</v>
      </c>
      <c r="AT42" s="9">
        <v>0.25862068965517243</v>
      </c>
      <c r="AU42" s="9">
        <v>0.12931034482758622</v>
      </c>
      <c r="AV42" s="9">
        <v>17.45689655172414</v>
      </c>
      <c r="AW42" s="9">
        <v>9.827586206896552</v>
      </c>
      <c r="AX42" s="9">
        <v>6.724137931034483</v>
      </c>
      <c r="AY42" s="9">
        <v>0</v>
      </c>
      <c r="AZ42" s="9">
        <v>0</v>
      </c>
      <c r="BA42" s="9">
        <v>0.7758620689655172</v>
      </c>
      <c r="BB42" s="9">
        <v>0</v>
      </c>
      <c r="BC42" s="9">
        <v>17.45689655172414</v>
      </c>
      <c r="BD42" s="9">
        <v>8.017241379310345</v>
      </c>
      <c r="BE42" s="9">
        <v>3.3620689655172415</v>
      </c>
      <c r="BF42" s="9">
        <v>0.9051724137931034</v>
      </c>
      <c r="BG42" s="9">
        <v>1.1637931034482758</v>
      </c>
      <c r="BH42" s="9">
        <v>2.3275862068965516</v>
      </c>
      <c r="BI42" s="9">
        <v>0.7758620689655172</v>
      </c>
      <c r="BJ42" s="9">
        <v>0.7758620689655172</v>
      </c>
      <c r="BK42" s="9">
        <v>0.12931034482758622</v>
      </c>
      <c r="BL42" s="9">
        <v>17.45689655172414</v>
      </c>
      <c r="BM42" s="9">
        <v>6.594827586206897</v>
      </c>
      <c r="BN42" s="9">
        <v>0.5172413793103449</v>
      </c>
      <c r="BO42" s="9">
        <v>1.8103448275862069</v>
      </c>
      <c r="BP42" s="9">
        <v>0</v>
      </c>
      <c r="BQ42" s="9">
        <v>6.336206896551724</v>
      </c>
      <c r="BR42" s="9">
        <v>2.0689655172413794</v>
      </c>
      <c r="BS42" s="9">
        <v>17.45689655172414</v>
      </c>
      <c r="BT42" s="9">
        <v>9.181034482758621</v>
      </c>
      <c r="BU42" s="9">
        <v>7.112068965517241</v>
      </c>
      <c r="BV42" s="9">
        <v>0.12931034482758622</v>
      </c>
      <c r="BW42" s="9">
        <v>0.12931034482758622</v>
      </c>
      <c r="BX42" s="9">
        <v>0</v>
      </c>
      <c r="BY42" s="9">
        <v>0.646551724137931</v>
      </c>
      <c r="BZ42" s="9">
        <v>0.9051724137931034</v>
      </c>
      <c r="CA42" s="9">
        <v>0</v>
      </c>
      <c r="CB42" s="9">
        <v>0.25862068965517243</v>
      </c>
      <c r="CC42" s="9">
        <v>0.25862068965517243</v>
      </c>
      <c r="CD42" s="9">
        <v>0.3879310344827586</v>
      </c>
      <c r="CE42" s="9">
        <v>17.45689655172414</v>
      </c>
      <c r="CF42" s="9">
        <v>17.32758620689655</v>
      </c>
      <c r="CG42" s="9">
        <v>0.12931034482758622</v>
      </c>
      <c r="CH42" s="9">
        <v>0</v>
      </c>
      <c r="CI42" s="9">
        <v>0.5172413793103449</v>
      </c>
      <c r="CJ42" s="9">
        <v>16.68103448275862</v>
      </c>
      <c r="CK42" s="9">
        <v>3.6206896551724137</v>
      </c>
      <c r="CL42" s="9">
        <v>0.9051724137931034</v>
      </c>
      <c r="CM42" s="9">
        <v>14.612068965517242</v>
      </c>
      <c r="CN42" s="9">
        <v>1.8103448275862069</v>
      </c>
      <c r="CO42" s="9">
        <v>5.301724137931035</v>
      </c>
      <c r="CP42" s="9">
        <v>3.103448275862069</v>
      </c>
      <c r="CQ42" s="9">
        <v>0.12931034482758622</v>
      </c>
      <c r="CR42" s="9">
        <v>0</v>
      </c>
      <c r="CS42" s="9">
        <v>0</v>
      </c>
      <c r="CT42" s="9">
        <v>14.612068965517242</v>
      </c>
      <c r="CU42" s="9">
        <v>4.267241379310345</v>
      </c>
      <c r="CV42" s="9">
        <v>3.3620689655172415</v>
      </c>
      <c r="CW42" s="9">
        <v>0.12931034482758622</v>
      </c>
      <c r="CX42" s="9">
        <v>0.12931034482758622</v>
      </c>
      <c r="CY42" s="9">
        <v>0.5172413793103449</v>
      </c>
      <c r="CZ42" s="9">
        <v>0.12931034482758622</v>
      </c>
      <c r="DA42" s="9">
        <v>0.12931034482758622</v>
      </c>
      <c r="DB42" s="9">
        <v>0.12931034482758622</v>
      </c>
      <c r="DC42" s="9">
        <v>0</v>
      </c>
      <c r="DD42" s="9">
        <v>0.12931034482758622</v>
      </c>
      <c r="DE42" s="9">
        <v>10.21551724137931</v>
      </c>
      <c r="DF42" s="9">
        <v>0.9051724137931034</v>
      </c>
      <c r="DG42" s="9">
        <v>1.293103448275862</v>
      </c>
      <c r="DH42" s="9">
        <v>1.8103448275862069</v>
      </c>
      <c r="DI42" s="9">
        <v>3.4913793103448274</v>
      </c>
      <c r="DJ42" s="9">
        <v>2.7155172413793105</v>
      </c>
      <c r="DK42" s="9">
        <v>10.21551724137931</v>
      </c>
      <c r="DL42" s="9">
        <v>1.8103448275862069</v>
      </c>
      <c r="DM42" s="9">
        <v>0</v>
      </c>
      <c r="DN42" s="9">
        <v>0.3879310344827586</v>
      </c>
      <c r="DO42" s="9">
        <v>0.12931034482758622</v>
      </c>
      <c r="DP42" s="9">
        <v>0</v>
      </c>
      <c r="DQ42" s="9">
        <v>1.1637931034482758</v>
      </c>
      <c r="DR42" s="9">
        <v>0.9051724137931034</v>
      </c>
      <c r="DS42" s="9">
        <v>0</v>
      </c>
      <c r="DT42" s="9">
        <v>1.1637931034482758</v>
      </c>
      <c r="DU42" s="9">
        <v>0.25862068965517243</v>
      </c>
      <c r="DV42" s="9">
        <v>0.12931034482758622</v>
      </c>
      <c r="DW42" s="9">
        <v>1.293103448275862</v>
      </c>
      <c r="DX42" s="9">
        <v>0.25862068965517243</v>
      </c>
      <c r="DY42" s="9">
        <v>0</v>
      </c>
      <c r="DZ42" s="9">
        <v>0.5172413793103449</v>
      </c>
      <c r="EA42" s="9">
        <v>0.646551724137931</v>
      </c>
      <c r="EB42" s="9">
        <v>1.1637931034482758</v>
      </c>
      <c r="EC42" s="9">
        <v>0.3879310344827586</v>
      </c>
      <c r="ED42" s="9">
        <v>10.21551724137931</v>
      </c>
      <c r="EE42" s="9">
        <v>2.0689655172413794</v>
      </c>
      <c r="EF42" s="9">
        <v>0.7758620689655172</v>
      </c>
      <c r="EG42" s="9">
        <v>1.0344827586206897</v>
      </c>
      <c r="EH42" s="9">
        <v>1.293103448275862</v>
      </c>
      <c r="EI42" s="9">
        <v>2.8448275862068964</v>
      </c>
      <c r="EJ42" s="9">
        <v>1.293103448275862</v>
      </c>
      <c r="EK42" s="9">
        <v>0.12931034482758622</v>
      </c>
      <c r="EL42" s="9">
        <v>0.3879310344827586</v>
      </c>
      <c r="EM42" s="9">
        <v>0.3879310344827586</v>
      </c>
      <c r="EN42" s="9">
        <v>16.42241379310345</v>
      </c>
      <c r="EO42" s="9">
        <v>2.586206896551724</v>
      </c>
      <c r="EP42" s="9">
        <v>3.3620689655172415</v>
      </c>
      <c r="EQ42" s="9">
        <v>2.3275862068965516</v>
      </c>
      <c r="ER42" s="9">
        <v>2.3275862068965516</v>
      </c>
      <c r="ES42" s="9">
        <v>5.818965517241379</v>
      </c>
      <c r="ET42" s="9">
        <v>13.96551724137931</v>
      </c>
      <c r="EU42" s="9">
        <v>8.922413793103448</v>
      </c>
      <c r="EV42" s="9">
        <v>5.043103448275862</v>
      </c>
      <c r="EW42" s="9">
        <v>4.396551724137931</v>
      </c>
      <c r="EX42" s="9">
        <v>0.646551724137931</v>
      </c>
      <c r="EY42" s="9">
        <v>8.922413793103448</v>
      </c>
      <c r="EZ42" s="9">
        <v>6.724137931034483</v>
      </c>
      <c r="FA42" s="9">
        <v>1.8103448275862069</v>
      </c>
      <c r="FB42" s="9">
        <v>0.12931034482758622</v>
      </c>
      <c r="FC42" s="9">
        <v>0.25862068965517243</v>
      </c>
      <c r="FD42" s="9">
        <v>0</v>
      </c>
      <c r="FE42" s="9">
        <v>1.9396551724137931</v>
      </c>
      <c r="FF42" s="9">
        <v>1.1637931034482758</v>
      </c>
      <c r="FG42" s="9">
        <v>0.7758620689655172</v>
      </c>
      <c r="FH42" s="9">
        <v>2.456896551724138</v>
      </c>
      <c r="FI42" s="9">
        <v>0.25862068965517243</v>
      </c>
      <c r="FJ42" s="9">
        <v>0.3879310344827586</v>
      </c>
      <c r="FK42" s="9">
        <v>0.646551724137931</v>
      </c>
      <c r="FL42" s="9">
        <v>0</v>
      </c>
      <c r="FM42" s="9">
        <v>0.25862068965517243</v>
      </c>
      <c r="FN42" s="9">
        <v>0.12931034482758622</v>
      </c>
      <c r="FO42" s="9">
        <v>0.25862068965517243</v>
      </c>
      <c r="FP42" s="9">
        <v>0.12931034482758622</v>
      </c>
      <c r="FQ42" s="9">
        <v>0</v>
      </c>
      <c r="FR42" s="9">
        <v>0</v>
      </c>
      <c r="FS42" s="9">
        <v>0.5172413793103449</v>
      </c>
      <c r="FT42" s="9">
        <v>8.922413793103448</v>
      </c>
      <c r="FU42" s="9">
        <v>0</v>
      </c>
      <c r="FV42" s="9">
        <v>0.5172413793103449</v>
      </c>
      <c r="FW42" s="9">
        <v>0.12931034482758622</v>
      </c>
      <c r="FX42" s="9">
        <v>0</v>
      </c>
      <c r="FY42" s="9">
        <v>0.12931034482758622</v>
      </c>
      <c r="FZ42" s="9">
        <v>0</v>
      </c>
      <c r="GA42" s="9">
        <v>0.12931034482758622</v>
      </c>
      <c r="GB42" s="9">
        <v>0</v>
      </c>
      <c r="GC42" s="9">
        <v>0.9051724137931034</v>
      </c>
      <c r="GD42" s="9">
        <v>1.0344827586206897</v>
      </c>
      <c r="GE42" s="9">
        <v>0.7758620689655172</v>
      </c>
      <c r="GF42" s="9">
        <v>3.6206896551724137</v>
      </c>
      <c r="GG42" s="9">
        <v>3.103448275862069</v>
      </c>
      <c r="GH42" s="9">
        <v>0</v>
      </c>
      <c r="GI42" s="9">
        <v>0.12931034482758622</v>
      </c>
      <c r="GJ42" s="9">
        <v>0</v>
      </c>
      <c r="GK42" s="9">
        <v>0</v>
      </c>
      <c r="GL42" s="9">
        <v>0.3879310344827586</v>
      </c>
      <c r="GM42" s="9">
        <v>11.25</v>
      </c>
      <c r="GN42" s="9">
        <v>4.396551724137931</v>
      </c>
      <c r="GO42" s="9">
        <v>0</v>
      </c>
      <c r="GP42" s="9">
        <v>0.3879310344827586</v>
      </c>
      <c r="GQ42" s="9">
        <v>0.3879310344827586</v>
      </c>
      <c r="GR42" s="9">
        <v>0</v>
      </c>
      <c r="GS42" s="9">
        <v>4.7844827586206895</v>
      </c>
      <c r="GT42" s="9">
        <v>0.7758620689655172</v>
      </c>
      <c r="GU42" s="9">
        <v>0</v>
      </c>
      <c r="GV42" s="9">
        <v>0</v>
      </c>
      <c r="GW42" s="9">
        <v>0.25862068965517243</v>
      </c>
      <c r="GX42" s="9">
        <v>0.25862068965517243</v>
      </c>
    </row>
    <row r="43" spans="1:206" ht="12.75">
      <c r="A43" s="5" t="s">
        <v>343</v>
      </c>
      <c r="B43" s="9">
        <v>24.86</v>
      </c>
      <c r="C43" s="9">
        <v>903.84375</v>
      </c>
      <c r="D43" s="9">
        <v>41.875</v>
      </c>
      <c r="E43" s="9">
        <v>111.84375</v>
      </c>
      <c r="F43" s="9">
        <v>110.78125</v>
      </c>
      <c r="G43" s="9">
        <v>153.625</v>
      </c>
      <c r="H43" s="9">
        <v>253.3125</v>
      </c>
      <c r="I43" s="9">
        <v>159.625</v>
      </c>
      <c r="J43" s="9">
        <v>72.78125</v>
      </c>
      <c r="K43" s="9">
        <v>153.71875</v>
      </c>
      <c r="L43" s="9">
        <v>584.53125</v>
      </c>
      <c r="M43" s="9">
        <v>165.59375</v>
      </c>
      <c r="N43" s="9">
        <v>425.90625</v>
      </c>
      <c r="O43" s="9">
        <v>477.9375</v>
      </c>
      <c r="P43" s="9">
        <v>888.84375</v>
      </c>
      <c r="Q43" s="9">
        <v>15</v>
      </c>
      <c r="R43" s="9">
        <v>398.15625</v>
      </c>
      <c r="S43" s="9">
        <v>133.84375</v>
      </c>
      <c r="T43" s="9">
        <v>135.65625</v>
      </c>
      <c r="U43" s="9">
        <v>59.84375</v>
      </c>
      <c r="V43" s="9">
        <v>44.875</v>
      </c>
      <c r="W43" s="9">
        <v>19.96875</v>
      </c>
      <c r="X43" s="9">
        <v>3.96875</v>
      </c>
      <c r="Y43" s="9">
        <v>262.5</v>
      </c>
      <c r="Z43" s="9">
        <v>76.9375</v>
      </c>
      <c r="AA43" s="9">
        <v>2</v>
      </c>
      <c r="AB43" s="9">
        <v>43.78125</v>
      </c>
      <c r="AC43" s="9">
        <v>7.96875</v>
      </c>
      <c r="AD43" s="9">
        <v>481.59375</v>
      </c>
      <c r="AE43" s="9">
        <v>85</v>
      </c>
      <c r="AF43" s="9">
        <v>186.625</v>
      </c>
      <c r="AG43" s="9">
        <v>93.625</v>
      </c>
      <c r="AH43" s="9">
        <v>32.90625</v>
      </c>
      <c r="AI43" s="9">
        <v>468.21875</v>
      </c>
      <c r="AJ43" s="9">
        <v>283.09375</v>
      </c>
      <c r="AK43" s="9">
        <v>114.625</v>
      </c>
      <c r="AL43" s="9">
        <v>30.90625</v>
      </c>
      <c r="AM43" s="9">
        <v>7</v>
      </c>
      <c r="AN43" s="9">
        <v>86.75</v>
      </c>
      <c r="AO43" s="9">
        <v>95.78125</v>
      </c>
      <c r="AP43" s="9">
        <v>721.3125</v>
      </c>
      <c r="AQ43" s="9">
        <v>817.125</v>
      </c>
      <c r="AR43" s="9">
        <v>44.9375</v>
      </c>
      <c r="AS43" s="9">
        <v>11.9375</v>
      </c>
      <c r="AT43" s="9">
        <v>3.96875</v>
      </c>
      <c r="AU43" s="9">
        <v>25.875</v>
      </c>
      <c r="AV43" s="9">
        <v>903.84375</v>
      </c>
      <c r="AW43" s="9">
        <v>647.46875</v>
      </c>
      <c r="AX43" s="9">
        <v>201.53125</v>
      </c>
      <c r="AY43" s="9">
        <v>5.96875</v>
      </c>
      <c r="AZ43" s="9">
        <v>1.96875</v>
      </c>
      <c r="BA43" s="9">
        <v>35.96875</v>
      </c>
      <c r="BB43" s="9">
        <v>5.96875</v>
      </c>
      <c r="BC43" s="9">
        <v>903.84375</v>
      </c>
      <c r="BD43" s="9">
        <v>486.8125</v>
      </c>
      <c r="BE43" s="9">
        <v>118.6875</v>
      </c>
      <c r="BF43" s="9">
        <v>133.625</v>
      </c>
      <c r="BG43" s="9">
        <v>37.96875</v>
      </c>
      <c r="BH43" s="9">
        <v>50.90625</v>
      </c>
      <c r="BI43" s="9">
        <v>41.9375</v>
      </c>
      <c r="BJ43" s="9">
        <v>25.9375</v>
      </c>
      <c r="BK43" s="9">
        <v>7.96875</v>
      </c>
      <c r="BL43" s="9">
        <v>903.84375</v>
      </c>
      <c r="BM43" s="9">
        <v>326.28125</v>
      </c>
      <c r="BN43" s="9">
        <v>48.84375</v>
      </c>
      <c r="BO43" s="9">
        <v>69.78125</v>
      </c>
      <c r="BP43" s="9">
        <v>0</v>
      </c>
      <c r="BQ43" s="9">
        <v>382.40625</v>
      </c>
      <c r="BR43" s="9">
        <v>66.625</v>
      </c>
      <c r="BS43" s="9">
        <v>903.84375</v>
      </c>
      <c r="BT43" s="9">
        <v>631.5</v>
      </c>
      <c r="BU43" s="9">
        <v>201.46875</v>
      </c>
      <c r="BV43" s="9">
        <v>9</v>
      </c>
      <c r="BW43" s="9">
        <v>7.96875</v>
      </c>
      <c r="BX43" s="9">
        <v>2</v>
      </c>
      <c r="BY43" s="9">
        <v>21.9375</v>
      </c>
      <c r="BZ43" s="9">
        <v>53.90625</v>
      </c>
      <c r="CA43" s="9">
        <v>3</v>
      </c>
      <c r="CB43" s="9">
        <v>8</v>
      </c>
      <c r="CC43" s="9">
        <v>14.96875</v>
      </c>
      <c r="CD43" s="9">
        <v>27.9375</v>
      </c>
      <c r="CE43" s="9">
        <v>880.875</v>
      </c>
      <c r="CF43" s="9">
        <v>876.9375</v>
      </c>
      <c r="CG43" s="9">
        <v>3.9375</v>
      </c>
      <c r="CH43" s="9">
        <v>0</v>
      </c>
      <c r="CI43" s="9">
        <v>18.96875</v>
      </c>
      <c r="CJ43" s="9">
        <v>850.9375</v>
      </c>
      <c r="CK43" s="9">
        <v>173.4375</v>
      </c>
      <c r="CL43" s="9">
        <v>32.78125</v>
      </c>
      <c r="CM43" s="9">
        <v>677.34375</v>
      </c>
      <c r="CN43" s="9">
        <v>98.78125</v>
      </c>
      <c r="CO43" s="9">
        <v>238.5</v>
      </c>
      <c r="CP43" s="9">
        <v>90.5625</v>
      </c>
      <c r="CQ43" s="9">
        <v>42.96875</v>
      </c>
      <c r="CR43" s="9">
        <v>13</v>
      </c>
      <c r="CS43" s="9">
        <v>0</v>
      </c>
      <c r="CT43" s="9">
        <v>677.34375</v>
      </c>
      <c r="CU43" s="9">
        <v>193.53125</v>
      </c>
      <c r="CV43" s="9">
        <v>117.75</v>
      </c>
      <c r="CW43" s="9">
        <v>34.9375</v>
      </c>
      <c r="CX43" s="9">
        <v>16.9375</v>
      </c>
      <c r="CY43" s="9">
        <v>14.90625</v>
      </c>
      <c r="CZ43" s="9">
        <v>9</v>
      </c>
      <c r="DA43" s="9">
        <v>42.96875</v>
      </c>
      <c r="DB43" s="9">
        <v>11</v>
      </c>
      <c r="DC43" s="9">
        <v>11</v>
      </c>
      <c r="DD43" s="9">
        <v>3</v>
      </c>
      <c r="DE43" s="9">
        <v>440.84375</v>
      </c>
      <c r="DF43" s="9">
        <v>35.90625</v>
      </c>
      <c r="DG43" s="9">
        <v>102.8125</v>
      </c>
      <c r="DH43" s="9">
        <v>88.8125</v>
      </c>
      <c r="DI43" s="9">
        <v>156.5</v>
      </c>
      <c r="DJ43" s="9">
        <v>56.8125</v>
      </c>
      <c r="DK43" s="9">
        <v>440.84375</v>
      </c>
      <c r="DL43" s="9">
        <v>25.75</v>
      </c>
      <c r="DM43" s="9">
        <v>2</v>
      </c>
      <c r="DN43" s="9">
        <v>27.96875</v>
      </c>
      <c r="DO43" s="9">
        <v>2</v>
      </c>
      <c r="DP43" s="9">
        <v>2</v>
      </c>
      <c r="DQ43" s="9">
        <v>29.90625</v>
      </c>
      <c r="DR43" s="9">
        <v>64.875</v>
      </c>
      <c r="DS43" s="9">
        <v>20.96875</v>
      </c>
      <c r="DT43" s="9">
        <v>31.90625</v>
      </c>
      <c r="DU43" s="9">
        <v>13.9375</v>
      </c>
      <c r="DV43" s="9">
        <v>2</v>
      </c>
      <c r="DW43" s="9">
        <v>5</v>
      </c>
      <c r="DX43" s="9">
        <v>20.96875</v>
      </c>
      <c r="DY43" s="9">
        <v>22.90625</v>
      </c>
      <c r="DZ43" s="9">
        <v>35.84375</v>
      </c>
      <c r="EA43" s="9">
        <v>42.9375</v>
      </c>
      <c r="EB43" s="9">
        <v>69.90625</v>
      </c>
      <c r="EC43" s="9">
        <v>19.96875</v>
      </c>
      <c r="ED43" s="9">
        <v>440.84375</v>
      </c>
      <c r="EE43" s="9">
        <v>46.84375</v>
      </c>
      <c r="EF43" s="9">
        <v>78.875</v>
      </c>
      <c r="EG43" s="9">
        <v>55.84375</v>
      </c>
      <c r="EH43" s="9">
        <v>38.90625</v>
      </c>
      <c r="EI43" s="9">
        <v>63.75</v>
      </c>
      <c r="EJ43" s="9">
        <v>34.96875</v>
      </c>
      <c r="EK43" s="9">
        <v>34.96875</v>
      </c>
      <c r="EL43" s="9">
        <v>35.90625</v>
      </c>
      <c r="EM43" s="9">
        <v>50.78125</v>
      </c>
      <c r="EN43" s="9">
        <v>750.125</v>
      </c>
      <c r="EO43" s="9">
        <v>160.65625</v>
      </c>
      <c r="EP43" s="9">
        <v>165.6875</v>
      </c>
      <c r="EQ43" s="9">
        <v>102.75</v>
      </c>
      <c r="ER43" s="9">
        <v>67.6875</v>
      </c>
      <c r="ES43" s="9">
        <v>253.34375</v>
      </c>
      <c r="ET43" s="9">
        <v>457.0625</v>
      </c>
      <c r="EU43" s="9">
        <v>398.15625</v>
      </c>
      <c r="EV43" s="9">
        <v>58.90625</v>
      </c>
      <c r="EW43" s="9">
        <v>22.96875</v>
      </c>
      <c r="EX43" s="9">
        <v>35.9375</v>
      </c>
      <c r="EY43" s="9">
        <v>398.15625</v>
      </c>
      <c r="EZ43" s="9">
        <v>140.34375</v>
      </c>
      <c r="FA43" s="9">
        <v>107.875</v>
      </c>
      <c r="FB43" s="9">
        <v>118.96875</v>
      </c>
      <c r="FC43" s="9">
        <v>30.96875</v>
      </c>
      <c r="FD43" s="9">
        <v>0</v>
      </c>
      <c r="FE43" s="9">
        <v>65.90625</v>
      </c>
      <c r="FF43" s="9">
        <v>67.9375</v>
      </c>
      <c r="FG43" s="9">
        <v>24.9375</v>
      </c>
      <c r="FH43" s="9">
        <v>56.875</v>
      </c>
      <c r="FI43" s="9">
        <v>62.875</v>
      </c>
      <c r="FJ43" s="9">
        <v>27.84375</v>
      </c>
      <c r="FK43" s="9">
        <v>23.90625</v>
      </c>
      <c r="FL43" s="9">
        <v>12</v>
      </c>
      <c r="FM43" s="9">
        <v>1</v>
      </c>
      <c r="FN43" s="9">
        <v>27</v>
      </c>
      <c r="FO43" s="9">
        <v>8.96875</v>
      </c>
      <c r="FP43" s="9">
        <v>3.96875</v>
      </c>
      <c r="FQ43" s="9">
        <v>0</v>
      </c>
      <c r="FR43" s="9">
        <v>1</v>
      </c>
      <c r="FS43" s="9">
        <v>13.9375</v>
      </c>
      <c r="FT43" s="9">
        <v>398.15625</v>
      </c>
      <c r="FU43" s="9">
        <v>11</v>
      </c>
      <c r="FV43" s="9">
        <v>105.84375</v>
      </c>
      <c r="FW43" s="9">
        <v>33.90625</v>
      </c>
      <c r="FX43" s="9">
        <v>21.96875</v>
      </c>
      <c r="FY43" s="9">
        <v>27</v>
      </c>
      <c r="FZ43" s="9">
        <v>11</v>
      </c>
      <c r="GA43" s="9">
        <v>6</v>
      </c>
      <c r="GB43" s="9">
        <v>10</v>
      </c>
      <c r="GC43" s="9">
        <v>33.96875</v>
      </c>
      <c r="GD43" s="9">
        <v>31.9375</v>
      </c>
      <c r="GE43" s="9">
        <v>28.84375</v>
      </c>
      <c r="GF43" s="9">
        <v>108.71875</v>
      </c>
      <c r="GG43" s="9">
        <v>76.75</v>
      </c>
      <c r="GH43" s="9">
        <v>0</v>
      </c>
      <c r="GI43" s="9">
        <v>21</v>
      </c>
      <c r="GJ43" s="9">
        <v>1</v>
      </c>
      <c r="GK43" s="9">
        <v>7.96875</v>
      </c>
      <c r="GL43" s="9">
        <v>2</v>
      </c>
      <c r="GM43" s="9">
        <v>589.625</v>
      </c>
      <c r="GN43" s="9">
        <v>101.46875</v>
      </c>
      <c r="GO43" s="9">
        <v>0</v>
      </c>
      <c r="GP43" s="9">
        <v>1</v>
      </c>
      <c r="GQ43" s="9">
        <v>88.875</v>
      </c>
      <c r="GR43" s="9">
        <v>2</v>
      </c>
      <c r="GS43" s="9">
        <v>234.5</v>
      </c>
      <c r="GT43" s="9">
        <v>36.96875</v>
      </c>
      <c r="GU43" s="9">
        <v>2.96875</v>
      </c>
      <c r="GV43" s="9">
        <v>8.96875</v>
      </c>
      <c r="GW43" s="9">
        <v>103.90625</v>
      </c>
      <c r="GX43" s="9">
        <v>8.96875</v>
      </c>
    </row>
    <row r="44" spans="1:206" ht="12.75">
      <c r="A44" s="5" t="s">
        <v>344</v>
      </c>
      <c r="B44" s="9">
        <v>9.36</v>
      </c>
      <c r="C44" s="9">
        <v>611.9137865485443</v>
      </c>
      <c r="D44" s="9">
        <v>44.816742261478474</v>
      </c>
      <c r="E44" s="9">
        <v>89.7781049132207</v>
      </c>
      <c r="F44" s="9">
        <v>98.18652025145222</v>
      </c>
      <c r="G44" s="9">
        <v>126.35417274519686</v>
      </c>
      <c r="H44" s="9">
        <v>120.59463497873618</v>
      </c>
      <c r="I44" s="9">
        <v>97.91924175309232</v>
      </c>
      <c r="J44" s="9">
        <v>34.264369645367495</v>
      </c>
      <c r="K44" s="9">
        <v>134.5948471746992</v>
      </c>
      <c r="L44" s="9">
        <v>391.47526590806604</v>
      </c>
      <c r="M44" s="9">
        <v>85.84367346577899</v>
      </c>
      <c r="N44" s="9">
        <v>309.3327409529367</v>
      </c>
      <c r="O44" s="9">
        <v>302.5810455956076</v>
      </c>
      <c r="P44" s="9">
        <v>594.2471198818777</v>
      </c>
      <c r="Q44" s="9">
        <v>17.666666666666668</v>
      </c>
      <c r="R44" s="9">
        <v>241.68767406700087</v>
      </c>
      <c r="S44" s="9">
        <v>54.333713517766995</v>
      </c>
      <c r="T44" s="9">
        <v>94.21032156529888</v>
      </c>
      <c r="U44" s="9">
        <v>44.37697496971787</v>
      </c>
      <c r="V44" s="9">
        <v>33.90443224317657</v>
      </c>
      <c r="W44" s="9">
        <v>9.42928127459042</v>
      </c>
      <c r="X44" s="9">
        <v>5.432950496450139</v>
      </c>
      <c r="Y44" s="9">
        <v>163.3478245493046</v>
      </c>
      <c r="Z44" s="9">
        <v>44.34526051475204</v>
      </c>
      <c r="AA44" s="9">
        <v>5</v>
      </c>
      <c r="AB44" s="9">
        <v>23.84644085479607</v>
      </c>
      <c r="AC44" s="9">
        <v>5.074074074074074</v>
      </c>
      <c r="AD44" s="9">
        <v>382.77600947808634</v>
      </c>
      <c r="AE44" s="9">
        <v>27.503355348664492</v>
      </c>
      <c r="AF44" s="9">
        <v>105.6398504018461</v>
      </c>
      <c r="AG44" s="9">
        <v>77.37357983431032</v>
      </c>
      <c r="AH44" s="9">
        <v>31.170888482179965</v>
      </c>
      <c r="AI44" s="9">
        <v>382.209163329001</v>
      </c>
      <c r="AJ44" s="9">
        <v>140.0534733826689</v>
      </c>
      <c r="AK44" s="9">
        <v>63.42221691732315</v>
      </c>
      <c r="AL44" s="9">
        <v>19.015596403278426</v>
      </c>
      <c r="AM44" s="9">
        <v>7.213336516272778</v>
      </c>
      <c r="AN44" s="9">
        <v>44.087495468732044</v>
      </c>
      <c r="AO44" s="9">
        <v>59.59185874822065</v>
      </c>
      <c r="AP44" s="9">
        <v>508.23443233159156</v>
      </c>
      <c r="AQ44" s="9">
        <v>568.1743543495751</v>
      </c>
      <c r="AR44" s="9">
        <v>23.88410563822357</v>
      </c>
      <c r="AS44" s="9">
        <v>8</v>
      </c>
      <c r="AT44" s="9">
        <v>3.620743923680185</v>
      </c>
      <c r="AU44" s="9">
        <v>8.23458263706533</v>
      </c>
      <c r="AV44" s="9">
        <v>611.9137865485443</v>
      </c>
      <c r="AW44" s="9">
        <v>500.69734666631297</v>
      </c>
      <c r="AX44" s="9">
        <v>88.71531259117795</v>
      </c>
      <c r="AY44" s="9">
        <v>3.2910798122065725</v>
      </c>
      <c r="AZ44" s="9">
        <v>0.4934086629001883</v>
      </c>
      <c r="BA44" s="9">
        <v>7.254476008593937</v>
      </c>
      <c r="BB44" s="9">
        <v>4</v>
      </c>
      <c r="BC44" s="9">
        <v>611.9137865485443</v>
      </c>
      <c r="BD44" s="9">
        <v>403.9110898915148</v>
      </c>
      <c r="BE44" s="9">
        <v>59.4957162939975</v>
      </c>
      <c r="BF44" s="9">
        <v>78.32679062447504</v>
      </c>
      <c r="BG44" s="9">
        <v>12.232115858995783</v>
      </c>
      <c r="BH44" s="9">
        <v>34.99989390201851</v>
      </c>
      <c r="BI44" s="9">
        <v>12.723402562266251</v>
      </c>
      <c r="BJ44" s="9">
        <v>7.24148784736037</v>
      </c>
      <c r="BK44" s="9">
        <v>2.9832895679159703</v>
      </c>
      <c r="BL44" s="9">
        <v>611.9137865485443</v>
      </c>
      <c r="BM44" s="9">
        <v>203.20151543283552</v>
      </c>
      <c r="BN44" s="9">
        <v>36.259586394702175</v>
      </c>
      <c r="BO44" s="9">
        <v>45.8442658461756</v>
      </c>
      <c r="BP44" s="9">
        <v>2</v>
      </c>
      <c r="BQ44" s="9">
        <v>292.88246111951054</v>
      </c>
      <c r="BR44" s="9">
        <v>30.101544609780465</v>
      </c>
      <c r="BS44" s="9">
        <v>611.9137865485443</v>
      </c>
      <c r="BT44" s="9">
        <v>480.1638594909065</v>
      </c>
      <c r="BU44" s="9">
        <v>102.00054817290436</v>
      </c>
      <c r="BV44" s="9">
        <v>2.135593220338983</v>
      </c>
      <c r="BW44" s="9">
        <v>5.333333333333333</v>
      </c>
      <c r="BX44" s="9">
        <v>1.074074074074074</v>
      </c>
      <c r="BY44" s="9">
        <v>7.201214821888014</v>
      </c>
      <c r="BZ44" s="9">
        <v>22.280452331061067</v>
      </c>
      <c r="CA44" s="9">
        <v>1</v>
      </c>
      <c r="CB44" s="9">
        <v>2.652564476627499</v>
      </c>
      <c r="CC44" s="9">
        <v>5.157467087521994</v>
      </c>
      <c r="CD44" s="9">
        <v>13.470420766911575</v>
      </c>
      <c r="CE44" s="9">
        <v>591.28894016958</v>
      </c>
      <c r="CF44" s="9">
        <v>588.5388804894653</v>
      </c>
      <c r="CG44" s="9">
        <v>2.750059680114586</v>
      </c>
      <c r="CH44" s="9">
        <v>0</v>
      </c>
      <c r="CI44" s="9">
        <v>18.388088733278515</v>
      </c>
      <c r="CJ44" s="9">
        <v>565.2968179447053</v>
      </c>
      <c r="CK44" s="9">
        <v>158.08674394136318</v>
      </c>
      <c r="CL44" s="9">
        <v>27.756284095028423</v>
      </c>
      <c r="CM44" s="9">
        <v>443.05456972847765</v>
      </c>
      <c r="CN44" s="9">
        <v>63.5688178032413</v>
      </c>
      <c r="CO44" s="9">
        <v>179.9303289921576</v>
      </c>
      <c r="CP44" s="9">
        <v>45.90587340742509</v>
      </c>
      <c r="CQ44" s="9">
        <v>12.209181011997913</v>
      </c>
      <c r="CR44" s="9">
        <v>9.6525644766275</v>
      </c>
      <c r="CS44" s="9">
        <v>1.5466698496061113</v>
      </c>
      <c r="CT44" s="9">
        <v>443.05456972847765</v>
      </c>
      <c r="CU44" s="9">
        <v>130.2411341874221</v>
      </c>
      <c r="CV44" s="9">
        <v>59.25176166856759</v>
      </c>
      <c r="CW44" s="9">
        <v>31.06364110589463</v>
      </c>
      <c r="CX44" s="9">
        <v>16.487131198995606</v>
      </c>
      <c r="CY44" s="9">
        <v>20.41305712492153</v>
      </c>
      <c r="CZ44" s="9">
        <v>3.025543089042731</v>
      </c>
      <c r="DA44" s="9">
        <v>12.209181011997913</v>
      </c>
      <c r="DB44" s="9">
        <v>3</v>
      </c>
      <c r="DC44" s="9">
        <v>1.9181011997913406</v>
      </c>
      <c r="DD44" s="9">
        <v>1</v>
      </c>
      <c r="DE44" s="9">
        <v>299.0575846794515</v>
      </c>
      <c r="DF44" s="9">
        <v>22.62069087468944</v>
      </c>
      <c r="DG44" s="9">
        <v>61.64289187731537</v>
      </c>
      <c r="DH44" s="9">
        <v>56.19116203814222</v>
      </c>
      <c r="DI44" s="9">
        <v>111.65210471870772</v>
      </c>
      <c r="DJ44" s="9">
        <v>46.950735170596715</v>
      </c>
      <c r="DK44" s="9">
        <v>299.0575846794515</v>
      </c>
      <c r="DL44" s="9">
        <v>11.330097344898013</v>
      </c>
      <c r="DM44" s="9">
        <v>7.213336516272778</v>
      </c>
      <c r="DN44" s="9">
        <v>11.20551179013819</v>
      </c>
      <c r="DO44" s="9">
        <v>0</v>
      </c>
      <c r="DP44" s="9">
        <v>4.880003182939445</v>
      </c>
      <c r="DQ44" s="9">
        <v>27.687426505044076</v>
      </c>
      <c r="DR44" s="9">
        <v>54.90693438723995</v>
      </c>
      <c r="DS44" s="9">
        <v>19.069290823408753</v>
      </c>
      <c r="DT44" s="9">
        <v>16.369256341564768</v>
      </c>
      <c r="DU44" s="9">
        <v>6.248826291079813</v>
      </c>
      <c r="DV44" s="9">
        <v>0.623352165725047</v>
      </c>
      <c r="DW44" s="9">
        <v>2.910762756071899</v>
      </c>
      <c r="DX44" s="9">
        <v>14.415179084551248</v>
      </c>
      <c r="DY44" s="9">
        <v>18.706692130182223</v>
      </c>
      <c r="DZ44" s="9">
        <v>15.896607517041986</v>
      </c>
      <c r="EA44" s="9">
        <v>26.741120925174396</v>
      </c>
      <c r="EB44" s="9">
        <v>44.07179296747213</v>
      </c>
      <c r="EC44" s="9">
        <v>16.781393950646756</v>
      </c>
      <c r="ED44" s="9">
        <v>299.0575846794515</v>
      </c>
      <c r="EE44" s="9">
        <v>27.782888163886014</v>
      </c>
      <c r="EF44" s="9">
        <v>54.90693438723996</v>
      </c>
      <c r="EG44" s="9">
        <v>29.108255307109445</v>
      </c>
      <c r="EH44" s="9">
        <v>27.628462551833284</v>
      </c>
      <c r="EI44" s="9">
        <v>42.58360078866166</v>
      </c>
      <c r="EJ44" s="9">
        <v>25.339990981671573</v>
      </c>
      <c r="EK44" s="9">
        <v>25.915439908755733</v>
      </c>
      <c r="EL44" s="9">
        <v>28.006082950938524</v>
      </c>
      <c r="EM44" s="9">
        <v>37.785929639355274</v>
      </c>
      <c r="EN44" s="9">
        <v>477.318939373845</v>
      </c>
      <c r="EO44" s="9">
        <v>116.8185105611699</v>
      </c>
      <c r="EP44" s="9">
        <v>130.63332537598473</v>
      </c>
      <c r="EQ44" s="9">
        <v>59.4113507157193</v>
      </c>
      <c r="ER44" s="9">
        <v>34.905926456415834</v>
      </c>
      <c r="ES44" s="9">
        <v>135.54982626455532</v>
      </c>
      <c r="ET44" s="9">
        <v>246.98440359672156</v>
      </c>
      <c r="EU44" s="9">
        <v>241.68767406700087</v>
      </c>
      <c r="EV44" s="9">
        <v>5.296729529720697</v>
      </c>
      <c r="EW44" s="9">
        <v>2.401129943502825</v>
      </c>
      <c r="EX44" s="9">
        <v>2.8955995862178723</v>
      </c>
      <c r="EY44" s="9">
        <v>241.68767406700087</v>
      </c>
      <c r="EZ44" s="9">
        <v>123.40993607596616</v>
      </c>
      <c r="FA44" s="9">
        <v>62.22510455071925</v>
      </c>
      <c r="FB44" s="9">
        <v>53.75894538606403</v>
      </c>
      <c r="FC44" s="9">
        <v>1.886280646844027</v>
      </c>
      <c r="FD44" s="9">
        <v>0.4074074074074074</v>
      </c>
      <c r="FE44" s="9">
        <v>20.158528067336853</v>
      </c>
      <c r="FF44" s="9">
        <v>34.175185450430135</v>
      </c>
      <c r="FG44" s="9">
        <v>15.611805168739998</v>
      </c>
      <c r="FH44" s="9">
        <v>39.934077787503426</v>
      </c>
      <c r="FI44" s="9">
        <v>40.95764038089175</v>
      </c>
      <c r="FJ44" s="9">
        <v>17.176246430244998</v>
      </c>
      <c r="FK44" s="9">
        <v>13.255536988408796</v>
      </c>
      <c r="FL44" s="9">
        <v>13.351537978656623</v>
      </c>
      <c r="FM44" s="9">
        <v>3</v>
      </c>
      <c r="FN44" s="9">
        <v>23.904485292167315</v>
      </c>
      <c r="FO44" s="9">
        <v>10.025543089042731</v>
      </c>
      <c r="FP44" s="9">
        <v>4.0474169562257405</v>
      </c>
      <c r="FQ44" s="9">
        <v>0</v>
      </c>
      <c r="FR44" s="9">
        <v>2.47887323943662</v>
      </c>
      <c r="FS44" s="9">
        <v>3.610797237915882</v>
      </c>
      <c r="FT44" s="9">
        <v>241.68767406700087</v>
      </c>
      <c r="FU44" s="9">
        <v>14.283741368487131</v>
      </c>
      <c r="FV44" s="9">
        <v>82.26108060794144</v>
      </c>
      <c r="FW44" s="9">
        <v>31.125593485583938</v>
      </c>
      <c r="FX44" s="9">
        <v>21.167413773286295</v>
      </c>
      <c r="FY44" s="9">
        <v>23.904485292167315</v>
      </c>
      <c r="FZ44" s="9">
        <v>8.620743923680186</v>
      </c>
      <c r="GA44" s="9">
        <v>3</v>
      </c>
      <c r="GB44" s="9">
        <v>12.283741368487131</v>
      </c>
      <c r="GC44" s="9">
        <v>9.800712624775647</v>
      </c>
      <c r="GD44" s="9">
        <v>10.357815442561206</v>
      </c>
      <c r="GE44" s="9">
        <v>23.90655420280629</v>
      </c>
      <c r="GF44" s="9">
        <v>53.935138767318286</v>
      </c>
      <c r="GG44" s="9">
        <v>37.46882045569083</v>
      </c>
      <c r="GH44" s="9">
        <v>0</v>
      </c>
      <c r="GI44" s="9">
        <v>9.074074074074074</v>
      </c>
      <c r="GJ44" s="9">
        <v>1</v>
      </c>
      <c r="GK44" s="9">
        <v>5.392244237553381</v>
      </c>
      <c r="GL44" s="9">
        <v>1</v>
      </c>
      <c r="GM44" s="9">
        <v>423.91492710184525</v>
      </c>
      <c r="GN44" s="9">
        <v>64.1735851392094</v>
      </c>
      <c r="GO44" s="9">
        <v>0</v>
      </c>
      <c r="GP44" s="9">
        <v>6.468926553672317</v>
      </c>
      <c r="GQ44" s="9">
        <v>52.39319911938675</v>
      </c>
      <c r="GR44" s="9">
        <v>3</v>
      </c>
      <c r="GS44" s="9">
        <v>222.87845592070943</v>
      </c>
      <c r="GT44" s="9">
        <v>36.57520136512736</v>
      </c>
      <c r="GU44" s="9">
        <v>0.4074074074074074</v>
      </c>
      <c r="GV44" s="9">
        <v>2.333333333333333</v>
      </c>
      <c r="GW44" s="9">
        <v>32.50851878376347</v>
      </c>
      <c r="GX44" s="9">
        <v>3.1762994792357406</v>
      </c>
    </row>
    <row r="45" spans="1:206" ht="12.75">
      <c r="A45" s="5" t="s">
        <v>423</v>
      </c>
      <c r="B45" s="9">
        <v>32.54</v>
      </c>
      <c r="C45" s="9">
        <v>1178.7338460001997</v>
      </c>
      <c r="D45" s="9">
        <v>47.02272046339758</v>
      </c>
      <c r="E45" s="9">
        <v>176.02711475082393</v>
      </c>
      <c r="F45" s="9">
        <v>122.2936682312993</v>
      </c>
      <c r="G45" s="9">
        <v>205.75017477279536</v>
      </c>
      <c r="H45" s="9">
        <v>307.7985618695696</v>
      </c>
      <c r="I45" s="9">
        <v>252.53110955757518</v>
      </c>
      <c r="J45" s="9">
        <v>67.31049635473885</v>
      </c>
      <c r="K45" s="9">
        <v>223.0498352142215</v>
      </c>
      <c r="L45" s="9">
        <v>728.6926495555779</v>
      </c>
      <c r="M45" s="9">
        <v>226.99136123040049</v>
      </c>
      <c r="N45" s="9">
        <v>584.4849695395985</v>
      </c>
      <c r="O45" s="9">
        <v>594.2488764606012</v>
      </c>
      <c r="P45" s="9">
        <v>1178.7338460001997</v>
      </c>
      <c r="Q45" s="9">
        <v>0</v>
      </c>
      <c r="R45" s="9">
        <v>452.11275342055325</v>
      </c>
      <c r="S45" s="9">
        <v>72.24188554878658</v>
      </c>
      <c r="T45" s="9">
        <v>198.81244382303007</v>
      </c>
      <c r="U45" s="9">
        <v>65.61814640966743</v>
      </c>
      <c r="V45" s="9">
        <v>76.20148806551482</v>
      </c>
      <c r="W45" s="9">
        <v>30.209927094776788</v>
      </c>
      <c r="X45" s="9">
        <v>9.028862478777588</v>
      </c>
      <c r="Y45" s="9">
        <v>387.8838509937082</v>
      </c>
      <c r="Z45" s="9">
        <v>10.887096774193548</v>
      </c>
      <c r="AA45" s="9">
        <v>1</v>
      </c>
      <c r="AB45" s="9">
        <v>41.22755417956657</v>
      </c>
      <c r="AC45" s="9">
        <v>10.055427943673225</v>
      </c>
      <c r="AD45" s="9">
        <v>805.4098671726755</v>
      </c>
      <c r="AE45" s="9">
        <v>20.97248576850095</v>
      </c>
      <c r="AF45" s="9">
        <v>155.4603515429941</v>
      </c>
      <c r="AG45" s="9">
        <v>207.00863876959951</v>
      </c>
      <c r="AH45" s="9">
        <v>68.67127733945871</v>
      </c>
      <c r="AI45" s="9">
        <v>735.8366623389593</v>
      </c>
      <c r="AJ45" s="9">
        <v>292.30819934085696</v>
      </c>
      <c r="AK45" s="9">
        <v>107.56676320782981</v>
      </c>
      <c r="AL45" s="9">
        <v>34.086737241585936</v>
      </c>
      <c r="AM45" s="9">
        <v>8.935483870967742</v>
      </c>
      <c r="AN45" s="9">
        <v>68.12833316688305</v>
      </c>
      <c r="AO45" s="9">
        <v>113.66648357135723</v>
      </c>
      <c r="AP45" s="9">
        <v>996.9390292619595</v>
      </c>
      <c r="AQ45" s="9">
        <v>1049.6141516029163</v>
      </c>
      <c r="AR45" s="9">
        <v>89.19619494656945</v>
      </c>
      <c r="AS45" s="9">
        <v>9.913662239089184</v>
      </c>
      <c r="AT45" s="9">
        <v>3.0611205432937183</v>
      </c>
      <c r="AU45" s="9">
        <v>26.94871666833117</v>
      </c>
      <c r="AV45" s="9">
        <v>1178.7338460001997</v>
      </c>
      <c r="AW45" s="9">
        <v>895.215969239988</v>
      </c>
      <c r="AX45" s="9">
        <v>255.46244881653848</v>
      </c>
      <c r="AY45" s="9">
        <v>4.093378607809847</v>
      </c>
      <c r="AZ45" s="9">
        <v>0</v>
      </c>
      <c r="BA45" s="9">
        <v>16.91935483870968</v>
      </c>
      <c r="BB45" s="9">
        <v>4.0588235294117645</v>
      </c>
      <c r="BC45" s="9">
        <v>1178.7338460001997</v>
      </c>
      <c r="BD45" s="9">
        <v>653.6198941376211</v>
      </c>
      <c r="BE45" s="9">
        <v>143.25936282832322</v>
      </c>
      <c r="BF45" s="9">
        <v>201.8549885149306</v>
      </c>
      <c r="BG45" s="9">
        <v>35.10611205432937</v>
      </c>
      <c r="BH45" s="9">
        <v>76.84869669429742</v>
      </c>
      <c r="BI45" s="9">
        <v>54.0159292919205</v>
      </c>
      <c r="BJ45" s="9">
        <v>13.028862478777588</v>
      </c>
      <c r="BK45" s="9">
        <v>1</v>
      </c>
      <c r="BL45" s="9">
        <v>1178.7338460001997</v>
      </c>
      <c r="BM45" s="9">
        <v>470.34994507140715</v>
      </c>
      <c r="BN45" s="9">
        <v>33.83970837910716</v>
      </c>
      <c r="BO45" s="9">
        <v>160.855937281534</v>
      </c>
      <c r="BP45" s="9">
        <v>6</v>
      </c>
      <c r="BQ45" s="9">
        <v>415.2184659942075</v>
      </c>
      <c r="BR45" s="9">
        <v>79.3312693498452</v>
      </c>
      <c r="BS45" s="9">
        <v>1178.7338460001997</v>
      </c>
      <c r="BT45" s="9">
        <v>839.4220013981824</v>
      </c>
      <c r="BU45" s="9">
        <v>279.8838509937082</v>
      </c>
      <c r="BV45" s="9">
        <v>11.86527514231499</v>
      </c>
      <c r="BW45" s="9">
        <v>5.980475382003395</v>
      </c>
      <c r="BX45" s="9">
        <v>2.0933786078098473</v>
      </c>
      <c r="BY45" s="9">
        <v>21.261709777289525</v>
      </c>
      <c r="BZ45" s="9">
        <v>40.58224308399081</v>
      </c>
      <c r="CA45" s="9">
        <v>2.9193548387096775</v>
      </c>
      <c r="CB45" s="9">
        <v>9</v>
      </c>
      <c r="CC45" s="9">
        <v>1</v>
      </c>
      <c r="CD45" s="9">
        <v>27.662888245281135</v>
      </c>
      <c r="CE45" s="9">
        <v>1153.7124737840807</v>
      </c>
      <c r="CF45" s="9">
        <v>1148.7342954159592</v>
      </c>
      <c r="CG45" s="9">
        <v>4.978178368121442</v>
      </c>
      <c r="CH45" s="9">
        <v>0</v>
      </c>
      <c r="CI45" s="9">
        <v>35.53385598721662</v>
      </c>
      <c r="CJ45" s="9">
        <v>1092.7726954958555</v>
      </c>
      <c r="CK45" s="9">
        <v>191.30205732547688</v>
      </c>
      <c r="CL45" s="9">
        <v>46.22495755517827</v>
      </c>
      <c r="CM45" s="9">
        <v>888.3735144312394</v>
      </c>
      <c r="CN45" s="9">
        <v>121.0416458603815</v>
      </c>
      <c r="CO45" s="9">
        <v>317.3562868271248</v>
      </c>
      <c r="CP45" s="9">
        <v>115.49390791970437</v>
      </c>
      <c r="CQ45" s="9">
        <v>20.00134824727854</v>
      </c>
      <c r="CR45" s="9">
        <v>15.513132927194647</v>
      </c>
      <c r="CS45" s="9">
        <v>6.109507640067911</v>
      </c>
      <c r="CT45" s="9">
        <v>888.3735144312394</v>
      </c>
      <c r="CU45" s="9">
        <v>292.8576850094877</v>
      </c>
      <c r="CV45" s="9">
        <v>203.82138220313593</v>
      </c>
      <c r="CW45" s="9">
        <v>36.159242984120645</v>
      </c>
      <c r="CX45" s="9">
        <v>23.886148007590133</v>
      </c>
      <c r="CY45" s="9">
        <v>20.02886247877759</v>
      </c>
      <c r="CZ45" s="9">
        <v>8.962049335863377</v>
      </c>
      <c r="DA45" s="9">
        <v>20.00134824727854</v>
      </c>
      <c r="DB45" s="9">
        <v>5.919354838709678</v>
      </c>
      <c r="DC45" s="9">
        <v>3.2755417956656347</v>
      </c>
      <c r="DD45" s="9">
        <v>1.9838709677419355</v>
      </c>
      <c r="DE45" s="9">
        <v>569.4049735344053</v>
      </c>
      <c r="DF45" s="9">
        <v>50.20668131429142</v>
      </c>
      <c r="DG45" s="9">
        <v>124.55802456806151</v>
      </c>
      <c r="DH45" s="9">
        <v>104.4542594626985</v>
      </c>
      <c r="DI45" s="9">
        <v>182.3548387096774</v>
      </c>
      <c r="DJ45" s="9">
        <v>107.83116947967643</v>
      </c>
      <c r="DK45" s="9">
        <v>569.4049735344053</v>
      </c>
      <c r="DL45" s="9">
        <v>31.38365125337062</v>
      </c>
      <c r="DM45" s="9">
        <v>5</v>
      </c>
      <c r="DN45" s="9">
        <v>23.751423149905122</v>
      </c>
      <c r="DO45" s="9">
        <v>3.3157894736842106</v>
      </c>
      <c r="DP45" s="9">
        <v>4.85483870967742</v>
      </c>
      <c r="DQ45" s="9">
        <v>63.33606311794667</v>
      </c>
      <c r="DR45" s="9">
        <v>76.79461699790272</v>
      </c>
      <c r="DS45" s="9">
        <v>24.086587436332767</v>
      </c>
      <c r="DT45" s="9">
        <v>24.598521921502044</v>
      </c>
      <c r="DU45" s="9">
        <v>12.071556975931289</v>
      </c>
      <c r="DV45" s="9">
        <v>5.903225806451613</v>
      </c>
      <c r="DW45" s="9">
        <v>10.044991511035652</v>
      </c>
      <c r="DX45" s="9">
        <v>36.576550484370316</v>
      </c>
      <c r="DY45" s="9">
        <v>20.027913712174175</v>
      </c>
      <c r="DZ45" s="9">
        <v>43.98247278537901</v>
      </c>
      <c r="EA45" s="9">
        <v>62.52866273844003</v>
      </c>
      <c r="EB45" s="9">
        <v>102.0442924198542</v>
      </c>
      <c r="EC45" s="9">
        <v>19.10381504044742</v>
      </c>
      <c r="ED45" s="9">
        <v>569.4049735344053</v>
      </c>
      <c r="EE45" s="9">
        <v>71.83731149505643</v>
      </c>
      <c r="EF45" s="9">
        <v>143.64790771996405</v>
      </c>
      <c r="EG45" s="9">
        <v>57.42324977529213</v>
      </c>
      <c r="EH45" s="9">
        <v>66.91211425147308</v>
      </c>
      <c r="EI45" s="9">
        <v>91.64720862878258</v>
      </c>
      <c r="EJ45" s="9">
        <v>38.93113951862579</v>
      </c>
      <c r="EK45" s="9">
        <v>34.163986817137726</v>
      </c>
      <c r="EL45" s="9">
        <v>26.499300908818537</v>
      </c>
      <c r="EM45" s="9">
        <v>38.342754419254966</v>
      </c>
      <c r="EN45" s="9">
        <v>955.6840107859782</v>
      </c>
      <c r="EO45" s="9">
        <v>159.1101068610806</v>
      </c>
      <c r="EP45" s="9">
        <v>188.77918705682615</v>
      </c>
      <c r="EQ45" s="9">
        <v>140.0363527414361</v>
      </c>
      <c r="ER45" s="9">
        <v>76.72670528313192</v>
      </c>
      <c r="ES45" s="9">
        <v>391.03165884350346</v>
      </c>
      <c r="ET45" s="9">
        <v>463.2326974932587</v>
      </c>
      <c r="EU45" s="9">
        <v>452.11275342055325</v>
      </c>
      <c r="EV45" s="9">
        <v>11.119944072705481</v>
      </c>
      <c r="EW45" s="9">
        <v>5.061120543293718</v>
      </c>
      <c r="EX45" s="9">
        <v>6.0588235294117645</v>
      </c>
      <c r="EY45" s="9">
        <v>452.11275342055325</v>
      </c>
      <c r="EZ45" s="9">
        <v>377.06736242884256</v>
      </c>
      <c r="FA45" s="9">
        <v>60.1744232497753</v>
      </c>
      <c r="FB45" s="9">
        <v>8.935483870967742</v>
      </c>
      <c r="FC45" s="9">
        <v>2.935483870967742</v>
      </c>
      <c r="FD45" s="9">
        <v>3</v>
      </c>
      <c r="FE45" s="9">
        <v>35.34615000499351</v>
      </c>
      <c r="FF45" s="9">
        <v>36.89573554379307</v>
      </c>
      <c r="FG45" s="9">
        <v>59.295316089084196</v>
      </c>
      <c r="FH45" s="9">
        <v>104.14685908319186</v>
      </c>
      <c r="FI45" s="9">
        <v>115.77559173075004</v>
      </c>
      <c r="FJ45" s="9">
        <v>30.089983022071305</v>
      </c>
      <c r="FK45" s="9">
        <v>21.00704084689903</v>
      </c>
      <c r="FL45" s="9">
        <v>12.966793168880455</v>
      </c>
      <c r="FM45" s="9">
        <v>0</v>
      </c>
      <c r="FN45" s="9">
        <v>5.0853889943074</v>
      </c>
      <c r="FO45" s="9">
        <v>13.028862478777588</v>
      </c>
      <c r="FP45" s="9">
        <v>10.044991511035652</v>
      </c>
      <c r="FQ45" s="9">
        <v>0</v>
      </c>
      <c r="FR45" s="9">
        <v>1</v>
      </c>
      <c r="FS45" s="9">
        <v>7.4300409467692</v>
      </c>
      <c r="FT45" s="9">
        <v>452.11275342055325</v>
      </c>
      <c r="FU45" s="9">
        <v>7.887096774193549</v>
      </c>
      <c r="FV45" s="9">
        <v>143.87276540497353</v>
      </c>
      <c r="FW45" s="9">
        <v>34.761010686108065</v>
      </c>
      <c r="FX45" s="9">
        <v>30.418655747528213</v>
      </c>
      <c r="FY45" s="9">
        <v>5.0853889943074</v>
      </c>
      <c r="FZ45" s="9">
        <v>0.9838709677419355</v>
      </c>
      <c r="GA45" s="9">
        <v>4.0426944971537</v>
      </c>
      <c r="GB45" s="9">
        <v>0.058823529411764705</v>
      </c>
      <c r="GC45" s="9">
        <v>14.277838809547587</v>
      </c>
      <c r="GD45" s="9">
        <v>21.06831119544592</v>
      </c>
      <c r="GE45" s="9">
        <v>46.24218515929292</v>
      </c>
      <c r="GF45" s="9">
        <v>139.51607909717367</v>
      </c>
      <c r="GG45" s="9">
        <v>120.58154399280934</v>
      </c>
      <c r="GH45" s="9">
        <v>0</v>
      </c>
      <c r="GI45" s="9">
        <v>3</v>
      </c>
      <c r="GJ45" s="9">
        <v>1</v>
      </c>
      <c r="GK45" s="9">
        <v>7.924098671726755</v>
      </c>
      <c r="GL45" s="9">
        <v>7.0104364326375705</v>
      </c>
      <c r="GM45" s="9">
        <v>791.6363227803855</v>
      </c>
      <c r="GN45" s="9">
        <v>100.50679117147708</v>
      </c>
      <c r="GO45" s="9">
        <v>0</v>
      </c>
      <c r="GP45" s="9">
        <v>7.119944072705482</v>
      </c>
      <c r="GQ45" s="9">
        <v>114.05912313991811</v>
      </c>
      <c r="GR45" s="9">
        <v>5.85483870967742</v>
      </c>
      <c r="GS45" s="9">
        <v>420.45815439928094</v>
      </c>
      <c r="GT45" s="9">
        <v>58.270248676720264</v>
      </c>
      <c r="GU45" s="9">
        <v>0.3157894736842105</v>
      </c>
      <c r="GV45" s="9">
        <v>11.261709777289523</v>
      </c>
      <c r="GW45" s="9">
        <v>65.19040247678019</v>
      </c>
      <c r="GX45" s="9">
        <v>8.599320882852291</v>
      </c>
    </row>
    <row r="46" spans="1:206" ht="12.75">
      <c r="A46" s="5" t="s">
        <v>424</v>
      </c>
      <c r="B46" s="9">
        <v>35.62</v>
      </c>
      <c r="C46" s="9">
        <v>763.1638028638029</v>
      </c>
      <c r="D46" s="9">
        <v>35.07408702408702</v>
      </c>
      <c r="E46" s="9">
        <v>110.13898323898323</v>
      </c>
      <c r="F46" s="9">
        <v>88.16110001110002</v>
      </c>
      <c r="G46" s="9">
        <v>137.31468531468533</v>
      </c>
      <c r="H46" s="9">
        <v>215.21853701853703</v>
      </c>
      <c r="I46" s="9">
        <v>132.2404872904873</v>
      </c>
      <c r="J46" s="9">
        <v>45.01592296592297</v>
      </c>
      <c r="K46" s="9">
        <v>145.21307026307025</v>
      </c>
      <c r="L46" s="9">
        <v>518.5767621267621</v>
      </c>
      <c r="M46" s="9">
        <v>99.37397047397049</v>
      </c>
      <c r="N46" s="9">
        <v>381.68386613386616</v>
      </c>
      <c r="O46" s="9">
        <v>381.47993672993675</v>
      </c>
      <c r="P46" s="9">
        <v>723.1086136086136</v>
      </c>
      <c r="Q46" s="9">
        <v>40.055189255189255</v>
      </c>
      <c r="R46" s="9">
        <v>275.2850871350871</v>
      </c>
      <c r="S46" s="9">
        <v>56.046409146409154</v>
      </c>
      <c r="T46" s="9">
        <v>99.64269064269065</v>
      </c>
      <c r="U46" s="9">
        <v>40.26777111777112</v>
      </c>
      <c r="V46" s="9">
        <v>52.92731157731158</v>
      </c>
      <c r="W46" s="9">
        <v>24.080558330558333</v>
      </c>
      <c r="X46" s="9">
        <v>2.3203463203463204</v>
      </c>
      <c r="Y46" s="9">
        <v>242.44595959595958</v>
      </c>
      <c r="Z46" s="9">
        <v>0</v>
      </c>
      <c r="AA46" s="9">
        <v>1.4461538461538461</v>
      </c>
      <c r="AB46" s="9">
        <v>30.007425907425908</v>
      </c>
      <c r="AC46" s="9">
        <v>0.4461538461538462</v>
      </c>
      <c r="AD46" s="9">
        <v>520.9987734487734</v>
      </c>
      <c r="AE46" s="9">
        <v>5.931274281274281</v>
      </c>
      <c r="AF46" s="9">
        <v>83.95129315129316</v>
      </c>
      <c r="AG46" s="9">
        <v>137.97957042957043</v>
      </c>
      <c r="AH46" s="9">
        <v>47.42294927294927</v>
      </c>
      <c r="AI46" s="9">
        <v>469.45569430569435</v>
      </c>
      <c r="AJ46" s="9">
        <v>211.05017205017205</v>
      </c>
      <c r="AK46" s="9">
        <v>67.11228216228216</v>
      </c>
      <c r="AL46" s="9">
        <v>13.413542013542015</v>
      </c>
      <c r="AM46" s="9">
        <v>2.132112332112332</v>
      </c>
      <c r="AN46" s="9">
        <v>49.83288378288378</v>
      </c>
      <c r="AO46" s="9">
        <v>63.35057165057165</v>
      </c>
      <c r="AP46" s="9">
        <v>649.9803474303474</v>
      </c>
      <c r="AQ46" s="9">
        <v>709.6973248973248</v>
      </c>
      <c r="AR46" s="9">
        <v>38.334360084360085</v>
      </c>
      <c r="AS46" s="9">
        <v>2.922727272727273</v>
      </c>
      <c r="AT46" s="9">
        <v>0.8923076923076924</v>
      </c>
      <c r="AU46" s="9">
        <v>11.317082917082917</v>
      </c>
      <c r="AV46" s="9">
        <v>763.1638028638029</v>
      </c>
      <c r="AW46" s="9">
        <v>667.7117604617604</v>
      </c>
      <c r="AX46" s="9">
        <v>80.95619380619381</v>
      </c>
      <c r="AY46" s="9">
        <v>3.3476190476190477</v>
      </c>
      <c r="AZ46" s="9">
        <v>0</v>
      </c>
      <c r="BA46" s="9">
        <v>8.288461538461538</v>
      </c>
      <c r="BB46" s="9">
        <v>1.8756410256410256</v>
      </c>
      <c r="BC46" s="9">
        <v>763.1638028638029</v>
      </c>
      <c r="BD46" s="9">
        <v>489.33516483516485</v>
      </c>
      <c r="BE46" s="9">
        <v>66.8400876900877</v>
      </c>
      <c r="BF46" s="9">
        <v>147.34780774780776</v>
      </c>
      <c r="BG46" s="9">
        <v>9.501909201909202</v>
      </c>
      <c r="BH46" s="9">
        <v>18.994921744921747</v>
      </c>
      <c r="BI46" s="9">
        <v>21.334143634143636</v>
      </c>
      <c r="BJ46" s="9">
        <v>9.80976800976801</v>
      </c>
      <c r="BK46" s="9">
        <v>0</v>
      </c>
      <c r="BL46" s="9">
        <v>763.1638028638029</v>
      </c>
      <c r="BM46" s="9">
        <v>312.4447274947275</v>
      </c>
      <c r="BN46" s="9">
        <v>36.40220335220335</v>
      </c>
      <c r="BO46" s="9">
        <v>74.6517316017316</v>
      </c>
      <c r="BP46" s="9">
        <v>0</v>
      </c>
      <c r="BQ46" s="9">
        <v>253.5057387057387</v>
      </c>
      <c r="BR46" s="9">
        <v>79.04395604395604</v>
      </c>
      <c r="BS46" s="9">
        <v>763.1638028638029</v>
      </c>
      <c r="BT46" s="9">
        <v>629.3030414030413</v>
      </c>
      <c r="BU46" s="9">
        <v>99.396780996781</v>
      </c>
      <c r="BV46" s="9">
        <v>5.718742368742369</v>
      </c>
      <c r="BW46" s="9">
        <v>2.811233211233211</v>
      </c>
      <c r="BX46" s="9">
        <v>0.9841269841269841</v>
      </c>
      <c r="BY46" s="9">
        <v>5.198229548229548</v>
      </c>
      <c r="BZ46" s="9">
        <v>24.1493894993895</v>
      </c>
      <c r="CA46" s="9">
        <v>1.8764346764346764</v>
      </c>
      <c r="CB46" s="9">
        <v>2.4294871794871797</v>
      </c>
      <c r="CC46" s="9">
        <v>4.3468253968253965</v>
      </c>
      <c r="CD46" s="9">
        <v>15.496642246642248</v>
      </c>
      <c r="CE46" s="9">
        <v>745.8209124209125</v>
      </c>
      <c r="CF46" s="9">
        <v>742.1598623598624</v>
      </c>
      <c r="CG46" s="9">
        <v>3.661050061050061</v>
      </c>
      <c r="CH46" s="9">
        <v>0</v>
      </c>
      <c r="CI46" s="9">
        <v>41.994660894660896</v>
      </c>
      <c r="CJ46" s="9">
        <v>686.5198246198247</v>
      </c>
      <c r="CK46" s="9">
        <v>143.86506826506826</v>
      </c>
      <c r="CL46" s="9">
        <v>31.8459706959707</v>
      </c>
      <c r="CM46" s="9">
        <v>572.9348096348097</v>
      </c>
      <c r="CN46" s="9">
        <v>85.15918525918526</v>
      </c>
      <c r="CO46" s="9">
        <v>239.40480075480076</v>
      </c>
      <c r="CP46" s="9">
        <v>87.89208014208015</v>
      </c>
      <c r="CQ46" s="9">
        <v>12.316289266289266</v>
      </c>
      <c r="CR46" s="9">
        <v>16.37150627150627</v>
      </c>
      <c r="CS46" s="9">
        <v>1.9833333333333334</v>
      </c>
      <c r="CT46" s="9">
        <v>572.9348096348097</v>
      </c>
      <c r="CU46" s="9">
        <v>129.8076146076146</v>
      </c>
      <c r="CV46" s="9">
        <v>69.00264735264736</v>
      </c>
      <c r="CW46" s="9">
        <v>23.040675990675993</v>
      </c>
      <c r="CX46" s="9">
        <v>12.213569763569764</v>
      </c>
      <c r="CY46" s="9">
        <v>19.66877566877567</v>
      </c>
      <c r="CZ46" s="9">
        <v>5.881945831945832</v>
      </c>
      <c r="DA46" s="9">
        <v>12.316289266289266</v>
      </c>
      <c r="DB46" s="9">
        <v>1</v>
      </c>
      <c r="DC46" s="9">
        <v>4.257387057387057</v>
      </c>
      <c r="DD46" s="9">
        <v>0</v>
      </c>
      <c r="DE46" s="9">
        <v>428.8275724275724</v>
      </c>
      <c r="DF46" s="9">
        <v>35.792463092463095</v>
      </c>
      <c r="DG46" s="9">
        <v>89.46063381063381</v>
      </c>
      <c r="DH46" s="9">
        <v>60.32400377400377</v>
      </c>
      <c r="DI46" s="9">
        <v>153.25219225219226</v>
      </c>
      <c r="DJ46" s="9">
        <v>89.9982794982795</v>
      </c>
      <c r="DK46" s="9">
        <v>428.8275724275724</v>
      </c>
      <c r="DL46" s="9">
        <v>16.496109446109447</v>
      </c>
      <c r="DM46" s="9">
        <v>4.564746364746364</v>
      </c>
      <c r="DN46" s="9">
        <v>22.08066933066933</v>
      </c>
      <c r="DO46" s="9">
        <v>1.9393939393939394</v>
      </c>
      <c r="DP46" s="9">
        <v>0.3968253968253968</v>
      </c>
      <c r="DQ46" s="9">
        <v>31.28028638028638</v>
      </c>
      <c r="DR46" s="9">
        <v>69.22037407037408</v>
      </c>
      <c r="DS46" s="9">
        <v>17.94841824841825</v>
      </c>
      <c r="DT46" s="9">
        <v>21.482600732600734</v>
      </c>
      <c r="DU46" s="9">
        <v>13.545315795315796</v>
      </c>
      <c r="DV46" s="9">
        <v>7.243073593073593</v>
      </c>
      <c r="DW46" s="9">
        <v>1.4461538461538461</v>
      </c>
      <c r="DX46" s="9">
        <v>18.95972360972361</v>
      </c>
      <c r="DY46" s="9">
        <v>15.643179043179043</v>
      </c>
      <c r="DZ46" s="9">
        <v>44.56066156066156</v>
      </c>
      <c r="EA46" s="9">
        <v>33.4484903984904</v>
      </c>
      <c r="EB46" s="9">
        <v>85.55242535242536</v>
      </c>
      <c r="EC46" s="9">
        <v>23.01912531912532</v>
      </c>
      <c r="ED46" s="9">
        <v>428.8275724275724</v>
      </c>
      <c r="EE46" s="9">
        <v>51.33174048174048</v>
      </c>
      <c r="EF46" s="9">
        <v>85.34320124320124</v>
      </c>
      <c r="EG46" s="9">
        <v>54.20396270396271</v>
      </c>
      <c r="EH46" s="9">
        <v>49.706238206238204</v>
      </c>
      <c r="EI46" s="9">
        <v>61.542235542235545</v>
      </c>
      <c r="EJ46" s="9">
        <v>33.5018648018648</v>
      </c>
      <c r="EK46" s="9">
        <v>33.24020424020424</v>
      </c>
      <c r="EL46" s="9">
        <v>34.579958929958934</v>
      </c>
      <c r="EM46" s="9">
        <v>25.37816627816628</v>
      </c>
      <c r="EN46" s="9">
        <v>617.9507326007326</v>
      </c>
      <c r="EO46" s="9">
        <v>117.6289432789433</v>
      </c>
      <c r="EP46" s="9">
        <v>131.1856365856366</v>
      </c>
      <c r="EQ46" s="9">
        <v>107.97873792873793</v>
      </c>
      <c r="ER46" s="9">
        <v>56.122610722610716</v>
      </c>
      <c r="ES46" s="9">
        <v>205.03480408480408</v>
      </c>
      <c r="ET46" s="9">
        <v>286.5631868131868</v>
      </c>
      <c r="EU46" s="9">
        <v>275.2850871350871</v>
      </c>
      <c r="EV46" s="9">
        <v>11.278099678099677</v>
      </c>
      <c r="EW46" s="9">
        <v>0.842979242979243</v>
      </c>
      <c r="EX46" s="9">
        <v>10.435120435120435</v>
      </c>
      <c r="EY46" s="9">
        <v>275.2850871350871</v>
      </c>
      <c r="EZ46" s="9">
        <v>237.13324453324452</v>
      </c>
      <c r="FA46" s="9">
        <v>23.843323343323345</v>
      </c>
      <c r="FB46" s="9">
        <v>6.275613275613276</v>
      </c>
      <c r="FC46" s="9">
        <v>6.206593406593407</v>
      </c>
      <c r="FD46" s="9">
        <v>1.8263125763125763</v>
      </c>
      <c r="FE46" s="9">
        <v>14.865817515817515</v>
      </c>
      <c r="FF46" s="9">
        <v>41.180591630591636</v>
      </c>
      <c r="FG46" s="9">
        <v>16.57877122877123</v>
      </c>
      <c r="FH46" s="9">
        <v>65.41287601287601</v>
      </c>
      <c r="FI46" s="9">
        <v>77.24216339216339</v>
      </c>
      <c r="FJ46" s="9">
        <v>23.528149628149627</v>
      </c>
      <c r="FK46" s="9">
        <v>11.824608724608725</v>
      </c>
      <c r="FL46" s="9">
        <v>5.9745587745587745</v>
      </c>
      <c r="FM46" s="9">
        <v>0</v>
      </c>
      <c r="FN46" s="9">
        <v>4.843101343101343</v>
      </c>
      <c r="FO46" s="9">
        <v>3.858974358974359</v>
      </c>
      <c r="FP46" s="9">
        <v>4.7506271506271505</v>
      </c>
      <c r="FQ46" s="9">
        <v>0</v>
      </c>
      <c r="FR46" s="9">
        <v>0</v>
      </c>
      <c r="FS46" s="9">
        <v>5.224847374847375</v>
      </c>
      <c r="FT46" s="9">
        <v>275.2850871350871</v>
      </c>
      <c r="FU46" s="9">
        <v>0.4461538461538462</v>
      </c>
      <c r="FV46" s="9">
        <v>92.81045066045066</v>
      </c>
      <c r="FW46" s="9">
        <v>24.9000333000333</v>
      </c>
      <c r="FX46" s="9">
        <v>10.331246531246531</v>
      </c>
      <c r="FY46" s="9">
        <v>4.843101343101343</v>
      </c>
      <c r="FZ46" s="9">
        <v>3.4128205128205127</v>
      </c>
      <c r="GA46" s="9">
        <v>1.4302808302808303</v>
      </c>
      <c r="GB46" s="9">
        <v>0</v>
      </c>
      <c r="GC46" s="9">
        <v>4.9896381396381395</v>
      </c>
      <c r="GD46" s="9">
        <v>9.876179376179376</v>
      </c>
      <c r="GE46" s="9">
        <v>18.632051282051282</v>
      </c>
      <c r="GF46" s="9">
        <v>46.8928182928183</v>
      </c>
      <c r="GG46" s="9">
        <v>40.730164280164274</v>
      </c>
      <c r="GH46" s="9">
        <v>0</v>
      </c>
      <c r="GI46" s="9">
        <v>0</v>
      </c>
      <c r="GJ46" s="9">
        <v>0</v>
      </c>
      <c r="GK46" s="9">
        <v>5.716500166500167</v>
      </c>
      <c r="GL46" s="9">
        <v>0.4461538461538462</v>
      </c>
      <c r="GM46" s="9">
        <v>566.8176712176712</v>
      </c>
      <c r="GN46" s="9">
        <v>58.39443334443335</v>
      </c>
      <c r="GO46" s="9">
        <v>0</v>
      </c>
      <c r="GP46" s="9">
        <v>6.257387057387057</v>
      </c>
      <c r="GQ46" s="9">
        <v>106.36915306915307</v>
      </c>
      <c r="GR46" s="9">
        <v>5.190476190476191</v>
      </c>
      <c r="GS46" s="9">
        <v>312.6840104340104</v>
      </c>
      <c r="GT46" s="9">
        <v>35.51676656676656</v>
      </c>
      <c r="GU46" s="9">
        <v>2.3642857142857143</v>
      </c>
      <c r="GV46" s="9">
        <v>8.908563658563658</v>
      </c>
      <c r="GW46" s="9">
        <v>10.73947163947164</v>
      </c>
      <c r="GX46" s="9">
        <v>20.393123543123544</v>
      </c>
    </row>
    <row r="47" spans="1:206" ht="12.75">
      <c r="A47" s="5" t="s">
        <v>425</v>
      </c>
      <c r="B47" s="9">
        <v>82</v>
      </c>
      <c r="C47" s="9">
        <v>80.30172413793103</v>
      </c>
      <c r="D47" s="9">
        <v>0.5948275862068966</v>
      </c>
      <c r="E47" s="9">
        <v>4.163793103448276</v>
      </c>
      <c r="F47" s="9">
        <v>5.353448275862069</v>
      </c>
      <c r="G47" s="9">
        <v>12.491379310344827</v>
      </c>
      <c r="H47" s="9">
        <v>26.767241379310345</v>
      </c>
      <c r="I47" s="9">
        <v>22.603448275862068</v>
      </c>
      <c r="J47" s="9">
        <v>8.327586206896552</v>
      </c>
      <c r="K47" s="9">
        <v>4.758620689655173</v>
      </c>
      <c r="L47" s="9">
        <v>52.3448275862069</v>
      </c>
      <c r="M47" s="9">
        <v>23.198275862068964</v>
      </c>
      <c r="N47" s="9">
        <v>42.827586206896555</v>
      </c>
      <c r="O47" s="9">
        <v>37.474137931034484</v>
      </c>
      <c r="P47" s="9">
        <v>77.92241379310344</v>
      </c>
      <c r="Q47" s="9">
        <v>2.3793103448275863</v>
      </c>
      <c r="R47" s="9">
        <v>41.043103448275865</v>
      </c>
      <c r="S47" s="9">
        <v>14.275862068965518</v>
      </c>
      <c r="T47" s="9">
        <v>19.629310344827587</v>
      </c>
      <c r="U47" s="9">
        <v>5.353448275862069</v>
      </c>
      <c r="V47" s="9">
        <v>1.1896551724137931</v>
      </c>
      <c r="W47" s="9">
        <v>0</v>
      </c>
      <c r="X47" s="9">
        <v>0.5948275862068966</v>
      </c>
      <c r="Y47" s="9">
        <v>29.74137931034483</v>
      </c>
      <c r="Z47" s="9">
        <v>2.3793103448275863</v>
      </c>
      <c r="AA47" s="9">
        <v>0.5948275862068966</v>
      </c>
      <c r="AB47" s="9">
        <v>1.7844827586206897</v>
      </c>
      <c r="AC47" s="9">
        <v>6.543103448275862</v>
      </c>
      <c r="AD47" s="9">
        <v>64.83620689655173</v>
      </c>
      <c r="AE47" s="9">
        <v>4.163793103448276</v>
      </c>
      <c r="AF47" s="9">
        <v>17.25</v>
      </c>
      <c r="AG47" s="9">
        <v>13.086206896551724</v>
      </c>
      <c r="AH47" s="9">
        <v>6.543103448275862</v>
      </c>
      <c r="AI47" s="9">
        <v>42.23275862068966</v>
      </c>
      <c r="AJ47" s="9">
        <v>23.198275862068964</v>
      </c>
      <c r="AK47" s="9">
        <v>12.491379310344827</v>
      </c>
      <c r="AL47" s="9">
        <v>1.7844827586206897</v>
      </c>
      <c r="AM47" s="9">
        <v>0.5948275862068966</v>
      </c>
      <c r="AN47" s="9">
        <v>5.948275862068965</v>
      </c>
      <c r="AO47" s="9">
        <v>13.681034482758621</v>
      </c>
      <c r="AP47" s="9">
        <v>60.672413793103445</v>
      </c>
      <c r="AQ47" s="9">
        <v>73.75862068965517</v>
      </c>
      <c r="AR47" s="9">
        <v>3.5689655172413794</v>
      </c>
      <c r="AS47" s="9">
        <v>1.1896551724137931</v>
      </c>
      <c r="AT47" s="9">
        <v>1.1896551724137931</v>
      </c>
      <c r="AU47" s="9">
        <v>0.5948275862068966</v>
      </c>
      <c r="AV47" s="9">
        <v>80.30172413793103</v>
      </c>
      <c r="AW47" s="9">
        <v>45.206896551724135</v>
      </c>
      <c r="AX47" s="9">
        <v>30.93103448275862</v>
      </c>
      <c r="AY47" s="9">
        <v>0</v>
      </c>
      <c r="AZ47" s="9">
        <v>0</v>
      </c>
      <c r="BA47" s="9">
        <v>3.5689655172413794</v>
      </c>
      <c r="BB47" s="9">
        <v>0</v>
      </c>
      <c r="BC47" s="9">
        <v>80.30172413793103</v>
      </c>
      <c r="BD47" s="9">
        <v>36.87931034482759</v>
      </c>
      <c r="BE47" s="9">
        <v>15.46551724137931</v>
      </c>
      <c r="BF47" s="9">
        <v>4.163793103448276</v>
      </c>
      <c r="BG47" s="9">
        <v>5.353448275862069</v>
      </c>
      <c r="BH47" s="9">
        <v>10.706896551724139</v>
      </c>
      <c r="BI47" s="9">
        <v>3.5689655172413794</v>
      </c>
      <c r="BJ47" s="9">
        <v>3.5689655172413794</v>
      </c>
      <c r="BK47" s="9">
        <v>0.5948275862068966</v>
      </c>
      <c r="BL47" s="9">
        <v>80.30172413793103</v>
      </c>
      <c r="BM47" s="9">
        <v>30.336206896551722</v>
      </c>
      <c r="BN47" s="9">
        <v>2.3793103448275863</v>
      </c>
      <c r="BO47" s="9">
        <v>8.327586206896552</v>
      </c>
      <c r="BP47" s="9">
        <v>0</v>
      </c>
      <c r="BQ47" s="9">
        <v>29.146551724137932</v>
      </c>
      <c r="BR47" s="9">
        <v>9.517241379310345</v>
      </c>
      <c r="BS47" s="9">
        <v>80.30172413793103</v>
      </c>
      <c r="BT47" s="9">
        <v>42.23275862068966</v>
      </c>
      <c r="BU47" s="9">
        <v>32.71551724137931</v>
      </c>
      <c r="BV47" s="9">
        <v>0.5948275862068966</v>
      </c>
      <c r="BW47" s="9">
        <v>0.5948275862068966</v>
      </c>
      <c r="BX47" s="9">
        <v>0</v>
      </c>
      <c r="BY47" s="9">
        <v>2.9741379310344827</v>
      </c>
      <c r="BZ47" s="9">
        <v>4.163793103448276</v>
      </c>
      <c r="CA47" s="9">
        <v>0</v>
      </c>
      <c r="CB47" s="9">
        <v>1.1896551724137931</v>
      </c>
      <c r="CC47" s="9">
        <v>1.1896551724137931</v>
      </c>
      <c r="CD47" s="9">
        <v>1.7844827586206897</v>
      </c>
      <c r="CE47" s="9">
        <v>80.30172413793103</v>
      </c>
      <c r="CF47" s="9">
        <v>79.70689655172414</v>
      </c>
      <c r="CG47" s="9">
        <v>0.5948275862068966</v>
      </c>
      <c r="CH47" s="9">
        <v>0</v>
      </c>
      <c r="CI47" s="9">
        <v>2.3793103448275863</v>
      </c>
      <c r="CJ47" s="9">
        <v>76.73275862068965</v>
      </c>
      <c r="CK47" s="9">
        <v>16.655172413793103</v>
      </c>
      <c r="CL47" s="9">
        <v>4.163793103448276</v>
      </c>
      <c r="CM47" s="9">
        <v>67.21551724137932</v>
      </c>
      <c r="CN47" s="9">
        <v>8.327586206896552</v>
      </c>
      <c r="CO47" s="9">
        <v>24.387931034482758</v>
      </c>
      <c r="CP47" s="9">
        <v>14.275862068965518</v>
      </c>
      <c r="CQ47" s="9">
        <v>0.5948275862068966</v>
      </c>
      <c r="CR47" s="9">
        <v>0</v>
      </c>
      <c r="CS47" s="9">
        <v>0</v>
      </c>
      <c r="CT47" s="9">
        <v>67.21551724137932</v>
      </c>
      <c r="CU47" s="9">
        <v>19.629310344827587</v>
      </c>
      <c r="CV47" s="9">
        <v>15.46551724137931</v>
      </c>
      <c r="CW47" s="9">
        <v>0.5948275862068966</v>
      </c>
      <c r="CX47" s="9">
        <v>0.5948275862068966</v>
      </c>
      <c r="CY47" s="9">
        <v>2.3793103448275863</v>
      </c>
      <c r="CZ47" s="9">
        <v>0.5948275862068966</v>
      </c>
      <c r="DA47" s="9">
        <v>0.5948275862068966</v>
      </c>
      <c r="DB47" s="9">
        <v>0.5948275862068966</v>
      </c>
      <c r="DC47" s="9">
        <v>0</v>
      </c>
      <c r="DD47" s="9">
        <v>0.5948275862068966</v>
      </c>
      <c r="DE47" s="9">
        <v>46.991379310344826</v>
      </c>
      <c r="DF47" s="9">
        <v>4.163793103448276</v>
      </c>
      <c r="DG47" s="9">
        <v>5.948275862068965</v>
      </c>
      <c r="DH47" s="9">
        <v>8.327586206896552</v>
      </c>
      <c r="DI47" s="9">
        <v>16.060344827586206</v>
      </c>
      <c r="DJ47" s="9">
        <v>12.491379310344827</v>
      </c>
      <c r="DK47" s="9">
        <v>46.991379310344826</v>
      </c>
      <c r="DL47" s="9">
        <v>8.327586206896552</v>
      </c>
      <c r="DM47" s="9">
        <v>0</v>
      </c>
      <c r="DN47" s="9">
        <v>1.7844827586206897</v>
      </c>
      <c r="DO47" s="9">
        <v>0.5948275862068966</v>
      </c>
      <c r="DP47" s="9">
        <v>0</v>
      </c>
      <c r="DQ47" s="9">
        <v>5.353448275862069</v>
      </c>
      <c r="DR47" s="9">
        <v>4.163793103448276</v>
      </c>
      <c r="DS47" s="9">
        <v>0</v>
      </c>
      <c r="DT47" s="9">
        <v>5.353448275862069</v>
      </c>
      <c r="DU47" s="9">
        <v>1.1896551724137931</v>
      </c>
      <c r="DV47" s="9">
        <v>0.5948275862068966</v>
      </c>
      <c r="DW47" s="9">
        <v>5.948275862068965</v>
      </c>
      <c r="DX47" s="9">
        <v>1.1896551724137931</v>
      </c>
      <c r="DY47" s="9">
        <v>0</v>
      </c>
      <c r="DZ47" s="9">
        <v>2.3793103448275863</v>
      </c>
      <c r="EA47" s="9">
        <v>2.9741379310344827</v>
      </c>
      <c r="EB47" s="9">
        <v>5.353448275862069</v>
      </c>
      <c r="EC47" s="9">
        <v>1.7844827586206897</v>
      </c>
      <c r="ED47" s="9">
        <v>46.991379310344826</v>
      </c>
      <c r="EE47" s="9">
        <v>9.517241379310345</v>
      </c>
      <c r="EF47" s="9">
        <v>3.5689655172413794</v>
      </c>
      <c r="EG47" s="9">
        <v>4.758620689655173</v>
      </c>
      <c r="EH47" s="9">
        <v>5.948275862068965</v>
      </c>
      <c r="EI47" s="9">
        <v>13.086206896551724</v>
      </c>
      <c r="EJ47" s="9">
        <v>5.948275862068965</v>
      </c>
      <c r="EK47" s="9">
        <v>0.5948275862068966</v>
      </c>
      <c r="EL47" s="9">
        <v>1.7844827586206897</v>
      </c>
      <c r="EM47" s="9">
        <v>1.7844827586206897</v>
      </c>
      <c r="EN47" s="9">
        <v>75.54310344827586</v>
      </c>
      <c r="EO47" s="9">
        <v>11.89655172413793</v>
      </c>
      <c r="EP47" s="9">
        <v>15.46551724137931</v>
      </c>
      <c r="EQ47" s="9">
        <v>10.706896551724139</v>
      </c>
      <c r="ER47" s="9">
        <v>10.706896551724139</v>
      </c>
      <c r="ES47" s="9">
        <v>26.767241379310345</v>
      </c>
      <c r="ET47" s="9">
        <v>64.24137931034483</v>
      </c>
      <c r="EU47" s="9">
        <v>41.043103448275865</v>
      </c>
      <c r="EV47" s="9">
        <v>23.198275862068964</v>
      </c>
      <c r="EW47" s="9">
        <v>20.224137931034484</v>
      </c>
      <c r="EX47" s="9">
        <v>2.9741379310344827</v>
      </c>
      <c r="EY47" s="9">
        <v>41.043103448275865</v>
      </c>
      <c r="EZ47" s="9">
        <v>30.93103448275862</v>
      </c>
      <c r="FA47" s="9">
        <v>8.327586206896552</v>
      </c>
      <c r="FB47" s="9">
        <v>0.5948275862068966</v>
      </c>
      <c r="FC47" s="9">
        <v>1.1896551724137931</v>
      </c>
      <c r="FD47" s="9">
        <v>0</v>
      </c>
      <c r="FE47" s="9">
        <v>8.922413793103448</v>
      </c>
      <c r="FF47" s="9">
        <v>5.353448275862069</v>
      </c>
      <c r="FG47" s="9">
        <v>3.5689655172413794</v>
      </c>
      <c r="FH47" s="9">
        <v>11.301724137931034</v>
      </c>
      <c r="FI47" s="9">
        <v>1.1896551724137931</v>
      </c>
      <c r="FJ47" s="9">
        <v>1.7844827586206897</v>
      </c>
      <c r="FK47" s="9">
        <v>2.9741379310344827</v>
      </c>
      <c r="FL47" s="9">
        <v>0</v>
      </c>
      <c r="FM47" s="9">
        <v>1.1896551724137931</v>
      </c>
      <c r="FN47" s="9">
        <v>0.5948275862068966</v>
      </c>
      <c r="FO47" s="9">
        <v>1.1896551724137931</v>
      </c>
      <c r="FP47" s="9">
        <v>0.5948275862068966</v>
      </c>
      <c r="FQ47" s="9">
        <v>0</v>
      </c>
      <c r="FR47" s="9">
        <v>0</v>
      </c>
      <c r="FS47" s="9">
        <v>2.3793103448275863</v>
      </c>
      <c r="FT47" s="9">
        <v>41.043103448275865</v>
      </c>
      <c r="FU47" s="9">
        <v>0</v>
      </c>
      <c r="FV47" s="9">
        <v>2.3793103448275863</v>
      </c>
      <c r="FW47" s="9">
        <v>0.5948275862068966</v>
      </c>
      <c r="FX47" s="9">
        <v>0</v>
      </c>
      <c r="FY47" s="9">
        <v>0.5948275862068966</v>
      </c>
      <c r="FZ47" s="9">
        <v>0</v>
      </c>
      <c r="GA47" s="9">
        <v>0.5948275862068966</v>
      </c>
      <c r="GB47" s="9">
        <v>0</v>
      </c>
      <c r="GC47" s="9">
        <v>4.163793103448276</v>
      </c>
      <c r="GD47" s="9">
        <v>4.758620689655173</v>
      </c>
      <c r="GE47" s="9">
        <v>3.5689655172413794</v>
      </c>
      <c r="GF47" s="9">
        <v>16.655172413793103</v>
      </c>
      <c r="GG47" s="9">
        <v>14.275862068965518</v>
      </c>
      <c r="GH47" s="9">
        <v>0</v>
      </c>
      <c r="GI47" s="9">
        <v>0.5948275862068966</v>
      </c>
      <c r="GJ47" s="9">
        <v>0</v>
      </c>
      <c r="GK47" s="9">
        <v>0</v>
      </c>
      <c r="GL47" s="9">
        <v>1.7844827586206897</v>
      </c>
      <c r="GM47" s="9">
        <v>51.75</v>
      </c>
      <c r="GN47" s="9">
        <v>20.224137931034484</v>
      </c>
      <c r="GO47" s="9">
        <v>0</v>
      </c>
      <c r="GP47" s="9">
        <v>1.7844827586206897</v>
      </c>
      <c r="GQ47" s="9">
        <v>1.7844827586206897</v>
      </c>
      <c r="GR47" s="9">
        <v>0</v>
      </c>
      <c r="GS47" s="9">
        <v>22.00862068965517</v>
      </c>
      <c r="GT47" s="9">
        <v>3.5689655172413794</v>
      </c>
      <c r="GU47" s="9">
        <v>0</v>
      </c>
      <c r="GV47" s="9">
        <v>0</v>
      </c>
      <c r="GW47" s="9">
        <v>1.1896551724137931</v>
      </c>
      <c r="GX47" s="9">
        <v>1.1896551724137931</v>
      </c>
    </row>
    <row r="48" spans="1:206" ht="12.75">
      <c r="A48" s="5" t="s">
        <v>426</v>
      </c>
      <c r="B48" s="9">
        <v>18.16</v>
      </c>
      <c r="C48" s="9">
        <v>348.4873206052341</v>
      </c>
      <c r="D48" s="9">
        <v>23.243278784336642</v>
      </c>
      <c r="E48" s="9">
        <v>40.02818364828885</v>
      </c>
      <c r="F48" s="9">
        <v>46.65216897201117</v>
      </c>
      <c r="G48" s="9">
        <v>86.68182998896033</v>
      </c>
      <c r="H48" s="9">
        <v>86.2079031105916</v>
      </c>
      <c r="I48" s="9">
        <v>50.62767062796286</v>
      </c>
      <c r="J48" s="9">
        <v>15.04628547308267</v>
      </c>
      <c r="K48" s="9">
        <v>63.27146243262549</v>
      </c>
      <c r="L48" s="9">
        <v>239.64267160205208</v>
      </c>
      <c r="M48" s="9">
        <v>45.57318657055652</v>
      </c>
      <c r="N48" s="9">
        <v>168.015212026755</v>
      </c>
      <c r="O48" s="9">
        <v>180.4721085784791</v>
      </c>
      <c r="P48" s="9">
        <v>347.90398727190075</v>
      </c>
      <c r="Q48" s="9">
        <v>0.5833333333333334</v>
      </c>
      <c r="R48" s="9">
        <v>140.06631924150918</v>
      </c>
      <c r="S48" s="9">
        <v>25.437512176115334</v>
      </c>
      <c r="T48" s="9">
        <v>61.433226183518414</v>
      </c>
      <c r="U48" s="9">
        <v>22.135252289109683</v>
      </c>
      <c r="V48" s="9">
        <v>23.62291382557309</v>
      </c>
      <c r="W48" s="9">
        <v>6.116322488473278</v>
      </c>
      <c r="X48" s="9">
        <v>1.3210922787193973</v>
      </c>
      <c r="Y48" s="9">
        <v>96.83326839405156</v>
      </c>
      <c r="Z48" s="9">
        <v>4.75180206506916</v>
      </c>
      <c r="AA48" s="9">
        <v>6.194444444444445</v>
      </c>
      <c r="AB48" s="9">
        <v>31.874926943308008</v>
      </c>
      <c r="AC48" s="9">
        <v>0.21743295019157088</v>
      </c>
      <c r="AD48" s="9">
        <v>257.56708227807</v>
      </c>
      <c r="AE48" s="9">
        <v>6.688161568933047</v>
      </c>
      <c r="AF48" s="9">
        <v>44.345444509383725</v>
      </c>
      <c r="AG48" s="9">
        <v>64.74761348139491</v>
      </c>
      <c r="AH48" s="9">
        <v>24.285099681797522</v>
      </c>
      <c r="AI48" s="9">
        <v>200.92358270017533</v>
      </c>
      <c r="AJ48" s="9">
        <v>100.85124034028185</v>
      </c>
      <c r="AK48" s="9">
        <v>31.942496265991295</v>
      </c>
      <c r="AL48" s="9">
        <v>12.620364958763556</v>
      </c>
      <c r="AM48" s="9">
        <v>2.1496363400220795</v>
      </c>
      <c r="AN48" s="9">
        <v>22.11663095006169</v>
      </c>
      <c r="AO48" s="9">
        <v>27.582992402104033</v>
      </c>
      <c r="AP48" s="9">
        <v>298.78769725306836</v>
      </c>
      <c r="AQ48" s="9">
        <v>316.375917267355</v>
      </c>
      <c r="AR48" s="9">
        <v>13.771170205857523</v>
      </c>
      <c r="AS48" s="9">
        <v>1.2059386973180077</v>
      </c>
      <c r="AT48" s="9">
        <v>1.9322033898305084</v>
      </c>
      <c r="AU48" s="9">
        <v>15.202091044873045</v>
      </c>
      <c r="AV48" s="9">
        <v>348.4873206052341</v>
      </c>
      <c r="AW48" s="9">
        <v>271.805279563608</v>
      </c>
      <c r="AX48" s="9">
        <v>56.68471978699915</v>
      </c>
      <c r="AY48" s="9">
        <v>4.2059386973180075</v>
      </c>
      <c r="AZ48" s="9">
        <v>3.7288135593220337</v>
      </c>
      <c r="BA48" s="9">
        <v>8.878449899344112</v>
      </c>
      <c r="BB48" s="9">
        <v>1.2519157088122606</v>
      </c>
      <c r="BC48" s="9">
        <v>348.4873206052341</v>
      </c>
      <c r="BD48" s="9">
        <v>218.79010000649396</v>
      </c>
      <c r="BE48" s="9">
        <v>41.10500681862458</v>
      </c>
      <c r="BF48" s="9">
        <v>41.964104812000784</v>
      </c>
      <c r="BG48" s="9">
        <v>3.7674524319761025</v>
      </c>
      <c r="BH48" s="9">
        <v>18.05777972595623</v>
      </c>
      <c r="BI48" s="9">
        <v>12.765845184752257</v>
      </c>
      <c r="BJ48" s="9">
        <v>9.104828235599715</v>
      </c>
      <c r="BK48" s="9">
        <v>2.9322033898305087</v>
      </c>
      <c r="BL48" s="9">
        <v>348.4873206052341</v>
      </c>
      <c r="BM48" s="9">
        <v>111.84292811221508</v>
      </c>
      <c r="BN48" s="9">
        <v>25.575118514189235</v>
      </c>
      <c r="BO48" s="9">
        <v>41.956441976751734</v>
      </c>
      <c r="BP48" s="9">
        <v>0</v>
      </c>
      <c r="BQ48" s="9">
        <v>146.0005682187155</v>
      </c>
      <c r="BR48" s="9">
        <v>23.112263783362557</v>
      </c>
      <c r="BS48" s="9">
        <v>348.4873206052341</v>
      </c>
      <c r="BT48" s="9">
        <v>255.54571725436716</v>
      </c>
      <c r="BU48" s="9">
        <v>59.52985583479447</v>
      </c>
      <c r="BV48" s="9">
        <v>1.8644067796610169</v>
      </c>
      <c r="BW48" s="9">
        <v>8.205938697318008</v>
      </c>
      <c r="BX48" s="9">
        <v>0.011494252873563218</v>
      </c>
      <c r="BY48" s="9">
        <v>14.675060068835638</v>
      </c>
      <c r="BZ48" s="9">
        <v>23.341402039093445</v>
      </c>
      <c r="CA48" s="9">
        <v>0.19444444444444445</v>
      </c>
      <c r="CB48" s="9">
        <v>4.321092278719397</v>
      </c>
      <c r="CC48" s="9">
        <v>5.740307812195597</v>
      </c>
      <c r="CD48" s="9">
        <v>13.08555750373401</v>
      </c>
      <c r="CE48" s="9">
        <v>335.99105461393594</v>
      </c>
      <c r="CF48" s="9">
        <v>332.2622410546139</v>
      </c>
      <c r="CG48" s="9">
        <v>3.7288135593220337</v>
      </c>
      <c r="CH48" s="9">
        <v>0</v>
      </c>
      <c r="CI48" s="9">
        <v>4.14963634002208</v>
      </c>
      <c r="CJ48" s="9">
        <v>328.9655172413793</v>
      </c>
      <c r="CK48" s="9">
        <v>62.016884213260596</v>
      </c>
      <c r="CL48" s="9">
        <v>19.2340249366842</v>
      </c>
      <c r="CM48" s="9">
        <v>270.16957269952593</v>
      </c>
      <c r="CN48" s="9">
        <v>41.20952659263589</v>
      </c>
      <c r="CO48" s="9">
        <v>122.88327164101565</v>
      </c>
      <c r="CP48" s="9">
        <v>33.22496590687707</v>
      </c>
      <c r="CQ48" s="9">
        <v>2.446360153256705</v>
      </c>
      <c r="CR48" s="9">
        <v>1.9322033898305084</v>
      </c>
      <c r="CS48" s="9">
        <v>1.9322033898305084</v>
      </c>
      <c r="CT48" s="9">
        <v>270.16957269952593</v>
      </c>
      <c r="CU48" s="9">
        <v>66.54104162607962</v>
      </c>
      <c r="CV48" s="9">
        <v>35.192934606143254</v>
      </c>
      <c r="CW48" s="9">
        <v>10.42337164750958</v>
      </c>
      <c r="CX48" s="9">
        <v>8.912932657964802</v>
      </c>
      <c r="CY48" s="9">
        <v>10.667721929995455</v>
      </c>
      <c r="CZ48" s="9">
        <v>1.3440807844665237</v>
      </c>
      <c r="DA48" s="9">
        <v>2.446360153256705</v>
      </c>
      <c r="DB48" s="9">
        <v>1.2059386973180077</v>
      </c>
      <c r="DC48" s="9">
        <v>1.0114942528735633</v>
      </c>
      <c r="DD48" s="9">
        <v>1</v>
      </c>
      <c r="DE48" s="9">
        <v>199.24996753035913</v>
      </c>
      <c r="DF48" s="9">
        <v>11.980729268134294</v>
      </c>
      <c r="DG48" s="9">
        <v>40.632898240145465</v>
      </c>
      <c r="DH48" s="9">
        <v>28.6135300993571</v>
      </c>
      <c r="DI48" s="9">
        <v>78.18673290473407</v>
      </c>
      <c r="DJ48" s="9">
        <v>39.83607701798818</v>
      </c>
      <c r="DK48" s="9">
        <v>199.24996753035913</v>
      </c>
      <c r="DL48" s="9">
        <v>12.33747321254627</v>
      </c>
      <c r="DM48" s="9">
        <v>1.1381420871485162</v>
      </c>
      <c r="DN48" s="9">
        <v>6.047145918566141</v>
      </c>
      <c r="DO48" s="9">
        <v>2</v>
      </c>
      <c r="DP48" s="9">
        <v>1.9436976427040717</v>
      </c>
      <c r="DQ48" s="9">
        <v>17.879618806416</v>
      </c>
      <c r="DR48" s="9">
        <v>26.68548282355997</v>
      </c>
      <c r="DS48" s="9">
        <v>19.51925449704526</v>
      </c>
      <c r="DT48" s="9">
        <v>9.163679459705177</v>
      </c>
      <c r="DU48" s="9">
        <v>5.240421455938698</v>
      </c>
      <c r="DV48" s="9">
        <v>4.9436976427040715</v>
      </c>
      <c r="DW48" s="9">
        <v>6.264789921423469</v>
      </c>
      <c r="DX48" s="9">
        <v>11.105997142671603</v>
      </c>
      <c r="DY48" s="9">
        <v>11.086937463471655</v>
      </c>
      <c r="DZ48" s="9">
        <v>12.2340249366842</v>
      </c>
      <c r="EA48" s="9">
        <v>16.70954282745633</v>
      </c>
      <c r="EB48" s="9">
        <v>26.261900123384635</v>
      </c>
      <c r="EC48" s="9">
        <v>8.688161568933047</v>
      </c>
      <c r="ED48" s="9">
        <v>199.24996753035913</v>
      </c>
      <c r="EE48" s="9">
        <v>14.538622637833626</v>
      </c>
      <c r="EF48" s="9">
        <v>27.057130333138517</v>
      </c>
      <c r="EG48" s="9">
        <v>35.76061757256965</v>
      </c>
      <c r="EH48" s="9">
        <v>26.2007110851354</v>
      </c>
      <c r="EI48" s="9">
        <v>25.967952464445744</v>
      </c>
      <c r="EJ48" s="9">
        <v>15.2007110851354</v>
      </c>
      <c r="EK48" s="9">
        <v>13.196993311253978</v>
      </c>
      <c r="EL48" s="9">
        <v>18.825865315929605</v>
      </c>
      <c r="EM48" s="9">
        <v>22.5013637249172</v>
      </c>
      <c r="EN48" s="9">
        <v>285.2158581726086</v>
      </c>
      <c r="EO48" s="9">
        <v>68.22504708097928</v>
      </c>
      <c r="EP48" s="9">
        <v>66.17044937982986</v>
      </c>
      <c r="EQ48" s="9">
        <v>39.64067471913761</v>
      </c>
      <c r="ER48" s="9">
        <v>32.672608610948764</v>
      </c>
      <c r="ES48" s="9">
        <v>78.5070783817131</v>
      </c>
      <c r="ET48" s="9">
        <v>155.19668484966556</v>
      </c>
      <c r="EU48" s="9">
        <v>140.06631924150918</v>
      </c>
      <c r="EV48" s="9">
        <v>15.130365608156374</v>
      </c>
      <c r="EW48" s="9">
        <v>6.138142087148516</v>
      </c>
      <c r="EX48" s="9">
        <v>8.992223521007856</v>
      </c>
      <c r="EY48" s="9">
        <v>140.06631924150918</v>
      </c>
      <c r="EZ48" s="9">
        <v>96.0560263653484</v>
      </c>
      <c r="FA48" s="9">
        <v>37.67536853042405</v>
      </c>
      <c r="FB48" s="9">
        <v>3.208487564127541</v>
      </c>
      <c r="FC48" s="9">
        <v>3.1264367816091956</v>
      </c>
      <c r="FD48" s="9">
        <v>0</v>
      </c>
      <c r="FE48" s="9">
        <v>9.814809403208</v>
      </c>
      <c r="FF48" s="9">
        <v>15.622702772907331</v>
      </c>
      <c r="FG48" s="9">
        <v>12.072894343788558</v>
      </c>
      <c r="FH48" s="9">
        <v>27.227417364763944</v>
      </c>
      <c r="FI48" s="9">
        <v>22.886323787258913</v>
      </c>
      <c r="FJ48" s="9">
        <v>9.015212026754984</v>
      </c>
      <c r="FK48" s="9">
        <v>8.992223521007856</v>
      </c>
      <c r="FL48" s="9">
        <v>10.854081433859342</v>
      </c>
      <c r="FM48" s="9">
        <v>0.022988505747126436</v>
      </c>
      <c r="FN48" s="9">
        <v>9.402932008571984</v>
      </c>
      <c r="FO48" s="9">
        <v>5.9436976427040715</v>
      </c>
      <c r="FP48" s="9">
        <v>3.1854990583804144</v>
      </c>
      <c r="FQ48" s="9">
        <v>0</v>
      </c>
      <c r="FR48" s="9">
        <v>0</v>
      </c>
      <c r="FS48" s="9">
        <v>5.02553737255666</v>
      </c>
      <c r="FT48" s="9">
        <v>140.06631924150918</v>
      </c>
      <c r="FU48" s="9">
        <v>3.8873952854081435</v>
      </c>
      <c r="FV48" s="9">
        <v>46.328836288070654</v>
      </c>
      <c r="FW48" s="9">
        <v>18.978488862913178</v>
      </c>
      <c r="FX48" s="9">
        <v>7.5052113773621665</v>
      </c>
      <c r="FY48" s="9">
        <v>9.402932008571984</v>
      </c>
      <c r="FZ48" s="9">
        <v>2.5155367231638417</v>
      </c>
      <c r="GA48" s="9">
        <v>3.0114942528735633</v>
      </c>
      <c r="GB48" s="9">
        <v>3.87590103253458</v>
      </c>
      <c r="GC48" s="9">
        <v>3.126647834274953</v>
      </c>
      <c r="GD48" s="9">
        <v>6.688161568933047</v>
      </c>
      <c r="GE48" s="9">
        <v>7.969235015260732</v>
      </c>
      <c r="GF48" s="9">
        <v>26.015520488343398</v>
      </c>
      <c r="GG48" s="9">
        <v>22.10513669718813</v>
      </c>
      <c r="GH48" s="9">
        <v>0</v>
      </c>
      <c r="GI48" s="9">
        <v>0</v>
      </c>
      <c r="GJ48" s="9">
        <v>0</v>
      </c>
      <c r="GK48" s="9">
        <v>3.9103837911552697</v>
      </c>
      <c r="GL48" s="9">
        <v>0</v>
      </c>
      <c r="GM48" s="9">
        <v>252.89851613741152</v>
      </c>
      <c r="GN48" s="9">
        <v>33.76871874797065</v>
      </c>
      <c r="GO48" s="9">
        <v>0</v>
      </c>
      <c r="GP48" s="9">
        <v>3.8988895382817064</v>
      </c>
      <c r="GQ48" s="9">
        <v>22.122167023832716</v>
      </c>
      <c r="GR48" s="9">
        <v>1</v>
      </c>
      <c r="GS48" s="9">
        <v>137.86494252873564</v>
      </c>
      <c r="GT48" s="9">
        <v>24.894830833170985</v>
      </c>
      <c r="GU48" s="9">
        <v>0.19444444444444445</v>
      </c>
      <c r="GV48" s="9">
        <v>3.0229885057471266</v>
      </c>
      <c r="GW48" s="9">
        <v>18.75297097214105</v>
      </c>
      <c r="GX48" s="9">
        <v>7.378563543087213</v>
      </c>
    </row>
    <row r="49" spans="1:206" ht="12.75">
      <c r="A49" s="5" t="s">
        <v>345</v>
      </c>
      <c r="B49" s="9">
        <v>324.03</v>
      </c>
      <c r="C49" s="9">
        <v>95</v>
      </c>
      <c r="D49" s="9">
        <v>1</v>
      </c>
      <c r="E49" s="9">
        <v>12</v>
      </c>
      <c r="F49" s="9">
        <v>13</v>
      </c>
      <c r="G49" s="9">
        <v>15</v>
      </c>
      <c r="H49" s="9">
        <v>30</v>
      </c>
      <c r="I49" s="9">
        <v>21</v>
      </c>
      <c r="J49" s="9">
        <v>3</v>
      </c>
      <c r="K49" s="9">
        <v>13</v>
      </c>
      <c r="L49" s="9">
        <v>73</v>
      </c>
      <c r="M49" s="9">
        <v>9</v>
      </c>
      <c r="N49" s="9">
        <v>51</v>
      </c>
      <c r="O49" s="9">
        <v>44</v>
      </c>
      <c r="P49" s="9">
        <v>95</v>
      </c>
      <c r="Q49" s="9">
        <v>0</v>
      </c>
      <c r="R49" s="9">
        <v>45</v>
      </c>
      <c r="S49" s="9">
        <v>15</v>
      </c>
      <c r="T49" s="9">
        <v>16</v>
      </c>
      <c r="U49" s="9">
        <v>9</v>
      </c>
      <c r="V49" s="9">
        <v>4</v>
      </c>
      <c r="W49" s="9">
        <v>1</v>
      </c>
      <c r="X49" s="9">
        <v>0</v>
      </c>
      <c r="Y49" s="9">
        <v>26</v>
      </c>
      <c r="Z49" s="9">
        <v>1</v>
      </c>
      <c r="AA49" s="9">
        <v>0</v>
      </c>
      <c r="AB49" s="9">
        <v>3</v>
      </c>
      <c r="AC49" s="9">
        <v>15</v>
      </c>
      <c r="AD49" s="9">
        <v>71</v>
      </c>
      <c r="AE49" s="9">
        <v>3</v>
      </c>
      <c r="AF49" s="9">
        <v>22</v>
      </c>
      <c r="AG49" s="9">
        <v>13</v>
      </c>
      <c r="AH49" s="9">
        <v>7</v>
      </c>
      <c r="AI49" s="9">
        <v>49</v>
      </c>
      <c r="AJ49" s="9">
        <v>34</v>
      </c>
      <c r="AK49" s="9">
        <v>8</v>
      </c>
      <c r="AL49" s="9">
        <v>4</v>
      </c>
      <c r="AM49" s="9">
        <v>0</v>
      </c>
      <c r="AN49" s="9">
        <v>5</v>
      </c>
      <c r="AO49" s="9">
        <v>10</v>
      </c>
      <c r="AP49" s="9">
        <v>80</v>
      </c>
      <c r="AQ49" s="9">
        <v>82</v>
      </c>
      <c r="AR49" s="9">
        <v>9</v>
      </c>
      <c r="AS49" s="9">
        <v>0</v>
      </c>
      <c r="AT49" s="9">
        <v>0</v>
      </c>
      <c r="AU49" s="9">
        <v>4</v>
      </c>
      <c r="AV49" s="9">
        <v>95</v>
      </c>
      <c r="AW49" s="9">
        <v>58</v>
      </c>
      <c r="AX49" s="9">
        <v>34</v>
      </c>
      <c r="AY49" s="9">
        <v>0</v>
      </c>
      <c r="AZ49" s="9">
        <v>0</v>
      </c>
      <c r="BA49" s="9">
        <v>2</v>
      </c>
      <c r="BB49" s="9">
        <v>0</v>
      </c>
      <c r="BC49" s="9">
        <v>95</v>
      </c>
      <c r="BD49" s="9">
        <v>39</v>
      </c>
      <c r="BE49" s="9">
        <v>18</v>
      </c>
      <c r="BF49" s="9">
        <v>10</v>
      </c>
      <c r="BG49" s="9">
        <v>9</v>
      </c>
      <c r="BH49" s="9">
        <v>10</v>
      </c>
      <c r="BI49" s="9">
        <v>7</v>
      </c>
      <c r="BJ49" s="9">
        <v>2</v>
      </c>
      <c r="BK49" s="9">
        <v>0</v>
      </c>
      <c r="BL49" s="9">
        <v>95</v>
      </c>
      <c r="BM49" s="9">
        <v>33</v>
      </c>
      <c r="BN49" s="9">
        <v>5</v>
      </c>
      <c r="BO49" s="9">
        <v>17</v>
      </c>
      <c r="BP49" s="9">
        <v>0</v>
      </c>
      <c r="BQ49" s="9">
        <v>33</v>
      </c>
      <c r="BR49" s="9">
        <v>6</v>
      </c>
      <c r="BS49" s="9">
        <v>95</v>
      </c>
      <c r="BT49" s="9">
        <v>50</v>
      </c>
      <c r="BU49" s="9">
        <v>37</v>
      </c>
      <c r="BV49" s="9">
        <v>2</v>
      </c>
      <c r="BW49" s="9">
        <v>1</v>
      </c>
      <c r="BX49" s="9">
        <v>1</v>
      </c>
      <c r="BY49" s="9">
        <v>2</v>
      </c>
      <c r="BZ49" s="9">
        <v>5</v>
      </c>
      <c r="CA49" s="9">
        <v>0</v>
      </c>
      <c r="CB49" s="9">
        <v>1</v>
      </c>
      <c r="CC49" s="9">
        <v>2</v>
      </c>
      <c r="CD49" s="9">
        <v>2</v>
      </c>
      <c r="CE49" s="9">
        <v>95</v>
      </c>
      <c r="CF49" s="9">
        <v>95</v>
      </c>
      <c r="CG49" s="9">
        <v>0</v>
      </c>
      <c r="CH49" s="9">
        <v>0</v>
      </c>
      <c r="CI49" s="9">
        <v>4</v>
      </c>
      <c r="CJ49" s="9">
        <v>90</v>
      </c>
      <c r="CK49" s="9">
        <v>31</v>
      </c>
      <c r="CL49" s="9">
        <v>4</v>
      </c>
      <c r="CM49" s="9">
        <v>79</v>
      </c>
      <c r="CN49" s="9">
        <v>9</v>
      </c>
      <c r="CO49" s="9">
        <v>32</v>
      </c>
      <c r="CP49" s="9">
        <v>7</v>
      </c>
      <c r="CQ49" s="9">
        <v>6</v>
      </c>
      <c r="CR49" s="9">
        <v>4</v>
      </c>
      <c r="CS49" s="9">
        <v>0</v>
      </c>
      <c r="CT49" s="9">
        <v>79</v>
      </c>
      <c r="CU49" s="9">
        <v>21</v>
      </c>
      <c r="CV49" s="9">
        <v>12</v>
      </c>
      <c r="CW49" s="9">
        <v>1</v>
      </c>
      <c r="CX49" s="9">
        <v>3</v>
      </c>
      <c r="CY49" s="9">
        <v>5</v>
      </c>
      <c r="CZ49" s="9">
        <v>0</v>
      </c>
      <c r="DA49" s="9">
        <v>6</v>
      </c>
      <c r="DB49" s="9">
        <v>1</v>
      </c>
      <c r="DC49" s="9">
        <v>3</v>
      </c>
      <c r="DD49" s="9">
        <v>0</v>
      </c>
      <c r="DE49" s="9">
        <v>52</v>
      </c>
      <c r="DF49" s="9">
        <v>3</v>
      </c>
      <c r="DG49" s="9">
        <v>9</v>
      </c>
      <c r="DH49" s="9">
        <v>6</v>
      </c>
      <c r="DI49" s="9">
        <v>27</v>
      </c>
      <c r="DJ49" s="9">
        <v>7</v>
      </c>
      <c r="DK49" s="9">
        <v>52</v>
      </c>
      <c r="DL49" s="9">
        <v>1</v>
      </c>
      <c r="DM49" s="9">
        <v>0</v>
      </c>
      <c r="DN49" s="9">
        <v>9</v>
      </c>
      <c r="DO49" s="9">
        <v>1</v>
      </c>
      <c r="DP49" s="9">
        <v>0</v>
      </c>
      <c r="DQ49" s="9">
        <v>3</v>
      </c>
      <c r="DR49" s="9">
        <v>4</v>
      </c>
      <c r="DS49" s="9">
        <v>4</v>
      </c>
      <c r="DT49" s="9">
        <v>5</v>
      </c>
      <c r="DU49" s="9">
        <v>0</v>
      </c>
      <c r="DV49" s="9">
        <v>0</v>
      </c>
      <c r="DW49" s="9">
        <v>8</v>
      </c>
      <c r="DX49" s="9">
        <v>9</v>
      </c>
      <c r="DY49" s="9">
        <v>2</v>
      </c>
      <c r="DZ49" s="9">
        <v>1</v>
      </c>
      <c r="EA49" s="9">
        <v>1</v>
      </c>
      <c r="EB49" s="9">
        <v>1</v>
      </c>
      <c r="EC49" s="9">
        <v>3</v>
      </c>
      <c r="ED49" s="9">
        <v>52</v>
      </c>
      <c r="EE49" s="9">
        <v>6</v>
      </c>
      <c r="EF49" s="9">
        <v>11</v>
      </c>
      <c r="EG49" s="9">
        <v>2</v>
      </c>
      <c r="EH49" s="9">
        <v>2</v>
      </c>
      <c r="EI49" s="9">
        <v>10</v>
      </c>
      <c r="EJ49" s="9">
        <v>7</v>
      </c>
      <c r="EK49" s="9">
        <v>3</v>
      </c>
      <c r="EL49" s="9">
        <v>5</v>
      </c>
      <c r="EM49" s="9">
        <v>6</v>
      </c>
      <c r="EN49" s="9">
        <v>82</v>
      </c>
      <c r="EO49" s="9">
        <v>22</v>
      </c>
      <c r="EP49" s="9">
        <v>21</v>
      </c>
      <c r="EQ49" s="9">
        <v>14</v>
      </c>
      <c r="ER49" s="9">
        <v>7</v>
      </c>
      <c r="ES49" s="9">
        <v>18</v>
      </c>
      <c r="ET49" s="9">
        <v>56</v>
      </c>
      <c r="EU49" s="9">
        <v>45</v>
      </c>
      <c r="EV49" s="9">
        <v>11</v>
      </c>
      <c r="EW49" s="9">
        <v>11</v>
      </c>
      <c r="EX49" s="9">
        <v>0</v>
      </c>
      <c r="EY49" s="9">
        <v>45</v>
      </c>
      <c r="EZ49" s="9">
        <v>28</v>
      </c>
      <c r="FA49" s="9">
        <v>13</v>
      </c>
      <c r="FB49" s="9">
        <v>4</v>
      </c>
      <c r="FC49" s="9">
        <v>0</v>
      </c>
      <c r="FD49" s="9">
        <v>0</v>
      </c>
      <c r="FE49" s="9">
        <v>3</v>
      </c>
      <c r="FF49" s="9">
        <v>12</v>
      </c>
      <c r="FG49" s="9">
        <v>1</v>
      </c>
      <c r="FH49" s="9">
        <v>10</v>
      </c>
      <c r="FI49" s="9">
        <v>8</v>
      </c>
      <c r="FJ49" s="9">
        <v>4</v>
      </c>
      <c r="FK49" s="9">
        <v>2</v>
      </c>
      <c r="FL49" s="9">
        <v>0</v>
      </c>
      <c r="FM49" s="9">
        <v>0</v>
      </c>
      <c r="FN49" s="9">
        <v>0</v>
      </c>
      <c r="FO49" s="9">
        <v>0</v>
      </c>
      <c r="FP49" s="9">
        <v>0</v>
      </c>
      <c r="FQ49" s="9">
        <v>0</v>
      </c>
      <c r="FR49" s="9">
        <v>0</v>
      </c>
      <c r="FS49" s="9">
        <v>5</v>
      </c>
      <c r="FT49" s="9">
        <v>45</v>
      </c>
      <c r="FU49" s="9">
        <v>0</v>
      </c>
      <c r="FV49" s="9">
        <v>8</v>
      </c>
      <c r="FW49" s="9">
        <v>1</v>
      </c>
      <c r="FX49" s="9">
        <v>2</v>
      </c>
      <c r="FY49" s="9">
        <v>0</v>
      </c>
      <c r="FZ49" s="9">
        <v>0</v>
      </c>
      <c r="GA49" s="9">
        <v>0</v>
      </c>
      <c r="GB49" s="9">
        <v>0</v>
      </c>
      <c r="GC49" s="9">
        <v>1</v>
      </c>
      <c r="GD49" s="9">
        <v>2</v>
      </c>
      <c r="GE49" s="9">
        <v>1</v>
      </c>
      <c r="GF49" s="9">
        <v>7</v>
      </c>
      <c r="GG49" s="9">
        <v>4</v>
      </c>
      <c r="GH49" s="9">
        <v>0</v>
      </c>
      <c r="GI49" s="9">
        <v>0</v>
      </c>
      <c r="GJ49" s="9">
        <v>0</v>
      </c>
      <c r="GK49" s="9">
        <v>1</v>
      </c>
      <c r="GL49" s="9">
        <v>2</v>
      </c>
      <c r="GM49" s="9">
        <v>65</v>
      </c>
      <c r="GN49" s="9">
        <v>24</v>
      </c>
      <c r="GO49" s="9">
        <v>0</v>
      </c>
      <c r="GP49" s="9">
        <v>1</v>
      </c>
      <c r="GQ49" s="9">
        <v>7</v>
      </c>
      <c r="GR49" s="9">
        <v>0</v>
      </c>
      <c r="GS49" s="9">
        <v>22</v>
      </c>
      <c r="GT49" s="9">
        <v>4</v>
      </c>
      <c r="GU49" s="9">
        <v>0</v>
      </c>
      <c r="GV49" s="9">
        <v>0</v>
      </c>
      <c r="GW49" s="9">
        <v>7</v>
      </c>
      <c r="GX49" s="9">
        <v>0</v>
      </c>
    </row>
    <row r="50" spans="1:206" ht="12.75">
      <c r="A50" s="5" t="s">
        <v>427</v>
      </c>
      <c r="B50" s="9">
        <v>46.18</v>
      </c>
      <c r="C50" s="9">
        <v>461.66110146276526</v>
      </c>
      <c r="D50" s="9">
        <v>25.91864590836942</v>
      </c>
      <c r="E50" s="9">
        <v>65.15407178255234</v>
      </c>
      <c r="F50" s="9">
        <v>62.1902209689829</v>
      </c>
      <c r="G50" s="9">
        <v>80.29896031706652</v>
      </c>
      <c r="H50" s="9">
        <v>111.60948644374139</v>
      </c>
      <c r="I50" s="9">
        <v>75.23562743430617</v>
      </c>
      <c r="J50" s="9">
        <v>41.254088607746546</v>
      </c>
      <c r="K50" s="9">
        <v>91.07271769092175</v>
      </c>
      <c r="L50" s="9">
        <v>292.07916932590285</v>
      </c>
      <c r="M50" s="9">
        <v>78.50921444594066</v>
      </c>
      <c r="N50" s="9">
        <v>234.17501144968725</v>
      </c>
      <c r="O50" s="9">
        <v>227.486090013078</v>
      </c>
      <c r="P50" s="9">
        <v>410.10174440191565</v>
      </c>
      <c r="Q50" s="9">
        <v>51.55935706084959</v>
      </c>
      <c r="R50" s="9">
        <v>148.58250487788047</v>
      </c>
      <c r="S50" s="9">
        <v>28.74168843960867</v>
      </c>
      <c r="T50" s="9">
        <v>43.73102434634121</v>
      </c>
      <c r="U50" s="9">
        <v>34.938541386840875</v>
      </c>
      <c r="V50" s="9">
        <v>25.33305660166438</v>
      </c>
      <c r="W50" s="9">
        <v>11.27404020822176</v>
      </c>
      <c r="X50" s="9">
        <v>4.564153895203565</v>
      </c>
      <c r="Y50" s="9">
        <v>122.1611955127492</v>
      </c>
      <c r="Z50" s="9">
        <v>0</v>
      </c>
      <c r="AA50" s="9">
        <v>2.6811188811188815</v>
      </c>
      <c r="AB50" s="9">
        <v>18.62219043496264</v>
      </c>
      <c r="AC50" s="9">
        <v>5.057393988443659</v>
      </c>
      <c r="AD50" s="9">
        <v>300.4473459824573</v>
      </c>
      <c r="AE50" s="9">
        <v>5.887095988588525</v>
      </c>
      <c r="AF50" s="9">
        <v>44.53932310247456</v>
      </c>
      <c r="AG50" s="9">
        <v>58.92141596271765</v>
      </c>
      <c r="AH50" s="9">
        <v>39.234669824099726</v>
      </c>
      <c r="AI50" s="9">
        <v>291.4051815894733</v>
      </c>
      <c r="AJ50" s="9">
        <v>109.79616203061272</v>
      </c>
      <c r="AK50" s="9">
        <v>45.972896037980455</v>
      </c>
      <c r="AL50" s="9">
        <v>12.588959706796752</v>
      </c>
      <c r="AM50" s="9">
        <v>1.897902097902098</v>
      </c>
      <c r="AN50" s="9">
        <v>48.185640637806046</v>
      </c>
      <c r="AO50" s="9">
        <v>42.66975440349553</v>
      </c>
      <c r="AP50" s="9">
        <v>370.8057064214637</v>
      </c>
      <c r="AQ50" s="9">
        <v>421.24251059274303</v>
      </c>
      <c r="AR50" s="9">
        <v>29.089181970464086</v>
      </c>
      <c r="AS50" s="9">
        <v>1.2372682044323835</v>
      </c>
      <c r="AT50" s="9">
        <v>3.2246529589813173</v>
      </c>
      <c r="AU50" s="9">
        <v>6.867487736144453</v>
      </c>
      <c r="AV50" s="9">
        <v>461.66110146276526</v>
      </c>
      <c r="AW50" s="9">
        <v>381.35064617300975</v>
      </c>
      <c r="AX50" s="9">
        <v>68.37922527680297</v>
      </c>
      <c r="AY50" s="9">
        <v>3.0090619925706785</v>
      </c>
      <c r="AZ50" s="9">
        <v>1.8805970149253732</v>
      </c>
      <c r="BA50" s="9">
        <v>4.101478849019832</v>
      </c>
      <c r="BB50" s="9">
        <v>2.284354451518631</v>
      </c>
      <c r="BC50" s="9">
        <v>461.66110146276526</v>
      </c>
      <c r="BD50" s="9">
        <v>275.24220454531195</v>
      </c>
      <c r="BE50" s="9">
        <v>63.23574253004152</v>
      </c>
      <c r="BF50" s="9">
        <v>76.04290492966783</v>
      </c>
      <c r="BG50" s="9">
        <v>9.740062156259857</v>
      </c>
      <c r="BH50" s="9">
        <v>11.959491890541559</v>
      </c>
      <c r="BI50" s="9">
        <v>15.874938730627498</v>
      </c>
      <c r="BJ50" s="9">
        <v>6.604891853925375</v>
      </c>
      <c r="BK50" s="9">
        <v>2.9608648263896615</v>
      </c>
      <c r="BL50" s="9">
        <v>461.66110146276526</v>
      </c>
      <c r="BM50" s="9">
        <v>156.61763645375098</v>
      </c>
      <c r="BN50" s="9">
        <v>26.560441287771848</v>
      </c>
      <c r="BO50" s="9">
        <v>55.28884786203113</v>
      </c>
      <c r="BP50" s="9">
        <v>0</v>
      </c>
      <c r="BQ50" s="9">
        <v>153.97365687896638</v>
      </c>
      <c r="BR50" s="9">
        <v>67.32261688234284</v>
      </c>
      <c r="BS50" s="9">
        <v>461.66110146276526</v>
      </c>
      <c r="BT50" s="9">
        <v>364.0939290706847</v>
      </c>
      <c r="BU50" s="9">
        <v>70.4835269941705</v>
      </c>
      <c r="BV50" s="9">
        <v>4.284148100492607</v>
      </c>
      <c r="BW50" s="9">
        <v>2.3862460025905095</v>
      </c>
      <c r="BX50" s="9">
        <v>0.7090909090909091</v>
      </c>
      <c r="BY50" s="9">
        <v>9.674300057661936</v>
      </c>
      <c r="BZ50" s="9">
        <v>18.197866679442406</v>
      </c>
      <c r="CA50" s="9">
        <v>3.88039066389935</v>
      </c>
      <c r="CB50" s="9">
        <v>1.445947495127823</v>
      </c>
      <c r="CC50" s="9">
        <v>0.8921013412816691</v>
      </c>
      <c r="CD50" s="9">
        <v>11.979427179133564</v>
      </c>
      <c r="CE50" s="9">
        <v>444.7723535252774</v>
      </c>
      <c r="CF50" s="9">
        <v>439.9014375560008</v>
      </c>
      <c r="CG50" s="9">
        <v>4.634552332912989</v>
      </c>
      <c r="CH50" s="9">
        <v>0.23636363636363636</v>
      </c>
      <c r="CI50" s="9">
        <v>21.17492566971402</v>
      </c>
      <c r="CJ50" s="9">
        <v>416.9472053922751</v>
      </c>
      <c r="CK50" s="9">
        <v>69.88181071029126</v>
      </c>
      <c r="CL50" s="9">
        <v>18.821023850140563</v>
      </c>
      <c r="CM50" s="9">
        <v>329.334295164097</v>
      </c>
      <c r="CN50" s="9">
        <v>42.42657958630555</v>
      </c>
      <c r="CO50" s="9">
        <v>126.8247827696323</v>
      </c>
      <c r="CP50" s="9">
        <v>49.49159761207718</v>
      </c>
      <c r="CQ50" s="9">
        <v>10.715297865823924</v>
      </c>
      <c r="CR50" s="9">
        <v>5.806318288187629</v>
      </c>
      <c r="CS50" s="9">
        <v>0</v>
      </c>
      <c r="CT50" s="9">
        <v>329.334295164097</v>
      </c>
      <c r="CU50" s="9">
        <v>94.0697190420704</v>
      </c>
      <c r="CV50" s="9">
        <v>35.78445169543775</v>
      </c>
      <c r="CW50" s="9">
        <v>16.375846093389526</v>
      </c>
      <c r="CX50" s="9">
        <v>13.974665820273845</v>
      </c>
      <c r="CY50" s="9">
        <v>21.290030188390844</v>
      </c>
      <c r="CZ50" s="9">
        <v>6.644725244578437</v>
      </c>
      <c r="DA50" s="9">
        <v>10.715297865823924</v>
      </c>
      <c r="DB50" s="9">
        <v>2.8208955223880596</v>
      </c>
      <c r="DC50" s="9">
        <v>2.703728520073027</v>
      </c>
      <c r="DD50" s="9">
        <v>1.8805970149253732</v>
      </c>
      <c r="DE50" s="9">
        <v>224.54927825620265</v>
      </c>
      <c r="DF50" s="9">
        <v>20.94202962032666</v>
      </c>
      <c r="DG50" s="9">
        <v>41.53937443357556</v>
      </c>
      <c r="DH50" s="9">
        <v>40.2764373706385</v>
      </c>
      <c r="DI50" s="9">
        <v>73.12645245627874</v>
      </c>
      <c r="DJ50" s="9">
        <v>48.6649843753832</v>
      </c>
      <c r="DK50" s="9">
        <v>224.54927825620265</v>
      </c>
      <c r="DL50" s="9">
        <v>6.380595931268796</v>
      </c>
      <c r="DM50" s="9">
        <v>3.0613042776487847</v>
      </c>
      <c r="DN50" s="9">
        <v>15.345555040343394</v>
      </c>
      <c r="DO50" s="9">
        <v>1.65664227298678</v>
      </c>
      <c r="DP50" s="9">
        <v>0.23636363636363636</v>
      </c>
      <c r="DQ50" s="9">
        <v>31.529530725371195</v>
      </c>
      <c r="DR50" s="9">
        <v>28.216468842306867</v>
      </c>
      <c r="DS50" s="9">
        <v>4.392100257625092</v>
      </c>
      <c r="DT50" s="9">
        <v>11.491083274445154</v>
      </c>
      <c r="DU50" s="9">
        <v>3.9257212732622566</v>
      </c>
      <c r="DV50" s="9">
        <v>2.0018091361374943</v>
      </c>
      <c r="DW50" s="9">
        <v>2.4344431687715273</v>
      </c>
      <c r="DX50" s="9">
        <v>14.292148337756363</v>
      </c>
      <c r="DY50" s="9">
        <v>11.369361264296423</v>
      </c>
      <c r="DZ50" s="9">
        <v>11.741020222742758</v>
      </c>
      <c r="EA50" s="9">
        <v>17.8856073866595</v>
      </c>
      <c r="EB50" s="9">
        <v>48.124753510904725</v>
      </c>
      <c r="EC50" s="9">
        <v>10.464769697311905</v>
      </c>
      <c r="ED50" s="9">
        <v>224.54927825620265</v>
      </c>
      <c r="EE50" s="9">
        <v>32.76771764244238</v>
      </c>
      <c r="EF50" s="9">
        <v>49.00639380194066</v>
      </c>
      <c r="EG50" s="9">
        <v>26.350309897263653</v>
      </c>
      <c r="EH50" s="9">
        <v>25.56070113721203</v>
      </c>
      <c r="EI50" s="9">
        <v>37.098817160329276</v>
      </c>
      <c r="EJ50" s="9">
        <v>14.84278675406642</v>
      </c>
      <c r="EK50" s="9">
        <v>11.495128393342242</v>
      </c>
      <c r="EL50" s="9">
        <v>14.554730531681841</v>
      </c>
      <c r="EM50" s="9">
        <v>12.87269293792416</v>
      </c>
      <c r="EN50" s="9">
        <v>370.58838377184355</v>
      </c>
      <c r="EO50" s="9">
        <v>77.40630311699556</v>
      </c>
      <c r="EP50" s="9">
        <v>81.27078798373147</v>
      </c>
      <c r="EQ50" s="9">
        <v>58.26975120956036</v>
      </c>
      <c r="ER50" s="9">
        <v>32.884557608609484</v>
      </c>
      <c r="ES50" s="9">
        <v>120.75698385294666</v>
      </c>
      <c r="ET50" s="9">
        <v>157.29049638885704</v>
      </c>
      <c r="EU50" s="9">
        <v>148.58250487788047</v>
      </c>
      <c r="EV50" s="9">
        <v>8.707991510976585</v>
      </c>
      <c r="EW50" s="9">
        <v>2.4344431687715273</v>
      </c>
      <c r="EX50" s="9">
        <v>6.273548342205059</v>
      </c>
      <c r="EY50" s="9">
        <v>148.58250487788047</v>
      </c>
      <c r="EZ50" s="9">
        <v>120.25012892661536</v>
      </c>
      <c r="FA50" s="9">
        <v>21.94452716356313</v>
      </c>
      <c r="FB50" s="9">
        <v>1.061510628674808</v>
      </c>
      <c r="FC50" s="9">
        <v>4.116754300262986</v>
      </c>
      <c r="FD50" s="9">
        <v>1.2095838587641867</v>
      </c>
      <c r="FE50" s="9">
        <v>10.358218308891175</v>
      </c>
      <c r="FF50" s="9">
        <v>18.383470130717498</v>
      </c>
      <c r="FG50" s="9">
        <v>10.411075312421042</v>
      </c>
      <c r="FH50" s="9">
        <v>23.769245598215505</v>
      </c>
      <c r="FI50" s="9">
        <v>37.69023117816854</v>
      </c>
      <c r="FJ50" s="9">
        <v>13.614445712512754</v>
      </c>
      <c r="FK50" s="9">
        <v>3.7363625527070594</v>
      </c>
      <c r="FL50" s="9">
        <v>7.740609688003865</v>
      </c>
      <c r="FM50" s="9">
        <v>1.5960362123807195</v>
      </c>
      <c r="FN50" s="9">
        <v>6.7546393904602855</v>
      </c>
      <c r="FO50" s="9">
        <v>4.164951466444004</v>
      </c>
      <c r="FP50" s="9">
        <v>4.515615548304562</v>
      </c>
      <c r="FQ50" s="9">
        <v>0</v>
      </c>
      <c r="FR50" s="9">
        <v>0</v>
      </c>
      <c r="FS50" s="9">
        <v>5.847603778653449</v>
      </c>
      <c r="FT50" s="9">
        <v>148.58250487788047</v>
      </c>
      <c r="FU50" s="9">
        <v>3.278347343872179</v>
      </c>
      <c r="FV50" s="9">
        <v>56.70109580493725</v>
      </c>
      <c r="FW50" s="9">
        <v>19.04412752242456</v>
      </c>
      <c r="FX50" s="9">
        <v>11.396623097968828</v>
      </c>
      <c r="FY50" s="9">
        <v>6.7546393904602855</v>
      </c>
      <c r="FZ50" s="9">
        <v>1.0265734265734265</v>
      </c>
      <c r="GA50" s="9">
        <v>4.3150401836969</v>
      </c>
      <c r="GB50" s="9">
        <v>1.4130257801899593</v>
      </c>
      <c r="GC50" s="9">
        <v>3.4734254897699968</v>
      </c>
      <c r="GD50" s="9">
        <v>6.884792819121177</v>
      </c>
      <c r="GE50" s="9">
        <v>13.876988096317678</v>
      </c>
      <c r="GF50" s="9">
        <v>27.068510822021956</v>
      </c>
      <c r="GG50" s="9">
        <v>24.25082303716999</v>
      </c>
      <c r="GH50" s="9">
        <v>0</v>
      </c>
      <c r="GI50" s="9">
        <v>0</v>
      </c>
      <c r="GJ50" s="9">
        <v>0.7090909090909091</v>
      </c>
      <c r="GK50" s="9">
        <v>1.554750721914901</v>
      </c>
      <c r="GL50" s="9">
        <v>0.5538461538461539</v>
      </c>
      <c r="GM50" s="9">
        <v>306.956022022183</v>
      </c>
      <c r="GN50" s="9">
        <v>52.06721602351649</v>
      </c>
      <c r="GO50" s="9">
        <v>0</v>
      </c>
      <c r="GP50" s="9">
        <v>1.5804195804195804</v>
      </c>
      <c r="GQ50" s="9">
        <v>35.29374678824152</v>
      </c>
      <c r="GR50" s="9">
        <v>5.878154681139756</v>
      </c>
      <c r="GS50" s="9">
        <v>157.6665967423002</v>
      </c>
      <c r="GT50" s="9">
        <v>37.58352476982279</v>
      </c>
      <c r="GU50" s="9">
        <v>0</v>
      </c>
      <c r="GV50" s="9">
        <v>4.091085441758307</v>
      </c>
      <c r="GW50" s="9">
        <v>9.165703181900883</v>
      </c>
      <c r="GX50" s="9">
        <v>3.629574813083499</v>
      </c>
    </row>
    <row r="51" spans="1:206" ht="12.75">
      <c r="A51" s="5" t="s">
        <v>346</v>
      </c>
      <c r="B51" s="9">
        <v>43.69</v>
      </c>
      <c r="C51" s="9">
        <v>5908.075</v>
      </c>
      <c r="D51" s="9">
        <v>322.9625</v>
      </c>
      <c r="E51" s="9">
        <v>722.325</v>
      </c>
      <c r="F51" s="9">
        <v>1009.3083333333334</v>
      </c>
      <c r="G51" s="9">
        <v>1062.7666666666667</v>
      </c>
      <c r="H51" s="9">
        <v>1275.0125</v>
      </c>
      <c r="I51" s="9">
        <v>975.1083333333333</v>
      </c>
      <c r="J51" s="9">
        <v>540.5916666666667</v>
      </c>
      <c r="K51" s="9">
        <v>1045.2875</v>
      </c>
      <c r="L51" s="9">
        <v>3763.475</v>
      </c>
      <c r="M51" s="9">
        <v>1099.3125</v>
      </c>
      <c r="N51" s="9">
        <v>2823.125</v>
      </c>
      <c r="O51" s="9">
        <v>3084.95</v>
      </c>
      <c r="P51" s="9">
        <v>5832.475</v>
      </c>
      <c r="Q51" s="9">
        <v>75.6</v>
      </c>
      <c r="R51" s="9">
        <v>2616.429166666667</v>
      </c>
      <c r="S51" s="9">
        <v>847.9333333333334</v>
      </c>
      <c r="T51" s="9">
        <v>937.1708333333333</v>
      </c>
      <c r="U51" s="9">
        <v>387.3333333333333</v>
      </c>
      <c r="V51" s="9">
        <v>309.275</v>
      </c>
      <c r="W51" s="9">
        <v>107.92916666666667</v>
      </c>
      <c r="X51" s="9">
        <v>26.7875</v>
      </c>
      <c r="Y51" s="9">
        <v>1657.125</v>
      </c>
      <c r="Z51" s="9">
        <v>502</v>
      </c>
      <c r="AA51" s="9">
        <v>104</v>
      </c>
      <c r="AB51" s="9">
        <v>251.00416666666666</v>
      </c>
      <c r="AC51" s="9">
        <v>56.5</v>
      </c>
      <c r="AD51" s="9">
        <v>2919.9791666666665</v>
      </c>
      <c r="AE51" s="9">
        <v>657.0875</v>
      </c>
      <c r="AF51" s="9">
        <v>1241.125</v>
      </c>
      <c r="AG51" s="9">
        <v>544.0541666666667</v>
      </c>
      <c r="AH51" s="9">
        <v>174.1625</v>
      </c>
      <c r="AI51" s="9">
        <v>3148.5375</v>
      </c>
      <c r="AJ51" s="9">
        <v>1803.6166666666668</v>
      </c>
      <c r="AK51" s="9">
        <v>703.7625</v>
      </c>
      <c r="AL51" s="9">
        <v>174.85833333333335</v>
      </c>
      <c r="AM51" s="9">
        <v>77.3</v>
      </c>
      <c r="AN51" s="9">
        <v>483.55833333333334</v>
      </c>
      <c r="AO51" s="9">
        <v>571.4333333333334</v>
      </c>
      <c r="AP51" s="9">
        <v>4853.083333333334</v>
      </c>
      <c r="AQ51" s="9">
        <v>5404.9125</v>
      </c>
      <c r="AR51" s="9">
        <v>295.075</v>
      </c>
      <c r="AS51" s="9">
        <v>35.02916666666667</v>
      </c>
      <c r="AT51" s="9">
        <v>43</v>
      </c>
      <c r="AU51" s="9">
        <v>130.05833333333334</v>
      </c>
      <c r="AV51" s="9">
        <v>5908.075</v>
      </c>
      <c r="AW51" s="9">
        <v>4964.908333333333</v>
      </c>
      <c r="AX51" s="9">
        <v>543.3791666666666</v>
      </c>
      <c r="AY51" s="9">
        <v>37.358333333333334</v>
      </c>
      <c r="AZ51" s="9">
        <v>180.72916666666669</v>
      </c>
      <c r="BA51" s="9">
        <v>87.2</v>
      </c>
      <c r="BB51" s="9">
        <v>75.2</v>
      </c>
      <c r="BC51" s="9">
        <v>5908.075</v>
      </c>
      <c r="BD51" s="9">
        <v>3937.6</v>
      </c>
      <c r="BE51" s="9">
        <v>462.6541666666667</v>
      </c>
      <c r="BF51" s="9">
        <v>833.9333333333334</v>
      </c>
      <c r="BG51" s="9">
        <v>129.7625</v>
      </c>
      <c r="BH51" s="9">
        <v>167.03333333333333</v>
      </c>
      <c r="BI51" s="9">
        <v>100.73333333333333</v>
      </c>
      <c r="BJ51" s="9">
        <v>261.35833333333335</v>
      </c>
      <c r="BK51" s="9">
        <v>15</v>
      </c>
      <c r="BL51" s="9">
        <v>5908.075</v>
      </c>
      <c r="BM51" s="9">
        <v>2488.458333333333</v>
      </c>
      <c r="BN51" s="9">
        <v>457.7625</v>
      </c>
      <c r="BO51" s="9">
        <v>476.6375</v>
      </c>
      <c r="BP51" s="9">
        <v>24</v>
      </c>
      <c r="BQ51" s="9">
        <v>1977.0541666666668</v>
      </c>
      <c r="BR51" s="9">
        <v>439.6625</v>
      </c>
      <c r="BS51" s="9">
        <v>5908.075</v>
      </c>
      <c r="BT51" s="9">
        <v>4877.279166666667</v>
      </c>
      <c r="BU51" s="9">
        <v>583.7916666666667</v>
      </c>
      <c r="BV51" s="9">
        <v>14.3</v>
      </c>
      <c r="BW51" s="9">
        <v>27.458333333333332</v>
      </c>
      <c r="BX51" s="9">
        <v>21.3</v>
      </c>
      <c r="BY51" s="9">
        <v>239.65833333333333</v>
      </c>
      <c r="BZ51" s="9">
        <v>405.24583333333334</v>
      </c>
      <c r="CA51" s="9">
        <v>74.32916666666667</v>
      </c>
      <c r="CB51" s="9">
        <v>136</v>
      </c>
      <c r="CC51" s="9">
        <v>52.9</v>
      </c>
      <c r="CD51" s="9">
        <v>142.01666666666665</v>
      </c>
      <c r="CE51" s="9">
        <v>5703.529166666667</v>
      </c>
      <c r="CF51" s="9">
        <v>5563</v>
      </c>
      <c r="CG51" s="9">
        <v>111.52916666666667</v>
      </c>
      <c r="CH51" s="9">
        <v>29</v>
      </c>
      <c r="CI51" s="9">
        <v>317.3458333333333</v>
      </c>
      <c r="CJ51" s="9">
        <v>5309.125</v>
      </c>
      <c r="CK51" s="9">
        <v>1191.3541666666665</v>
      </c>
      <c r="CL51" s="9">
        <v>502.7625</v>
      </c>
      <c r="CM51" s="9">
        <v>4322.195833333333</v>
      </c>
      <c r="CN51" s="9">
        <v>717.1375</v>
      </c>
      <c r="CO51" s="9">
        <v>1828.5875</v>
      </c>
      <c r="CP51" s="9">
        <v>320.45416666666665</v>
      </c>
      <c r="CQ51" s="9">
        <v>189.35833333333335</v>
      </c>
      <c r="CR51" s="9">
        <v>62.358333333333334</v>
      </c>
      <c r="CS51" s="9">
        <v>12.729166666666666</v>
      </c>
      <c r="CT51" s="9">
        <v>4322.195833333333</v>
      </c>
      <c r="CU51" s="9">
        <v>1191.5708333333332</v>
      </c>
      <c r="CV51" s="9">
        <v>633.6791666666667</v>
      </c>
      <c r="CW51" s="9">
        <v>139.35833333333335</v>
      </c>
      <c r="CX51" s="9">
        <v>151.575</v>
      </c>
      <c r="CY51" s="9">
        <v>181.92916666666667</v>
      </c>
      <c r="CZ51" s="9">
        <v>85.02916666666667</v>
      </c>
      <c r="DA51" s="9">
        <v>189.35833333333335</v>
      </c>
      <c r="DB51" s="9">
        <v>48.329166666666666</v>
      </c>
      <c r="DC51" s="9">
        <v>53</v>
      </c>
      <c r="DD51" s="9">
        <v>15</v>
      </c>
      <c r="DE51" s="9">
        <v>2928.5375</v>
      </c>
      <c r="DF51" s="9">
        <v>210.54583333333335</v>
      </c>
      <c r="DG51" s="9">
        <v>635.6666666666667</v>
      </c>
      <c r="DH51" s="9">
        <v>597.8333333333333</v>
      </c>
      <c r="DI51" s="9">
        <v>1125.1541666666667</v>
      </c>
      <c r="DJ51" s="9">
        <v>359.3375</v>
      </c>
      <c r="DK51" s="9">
        <v>2928.5375</v>
      </c>
      <c r="DL51" s="9">
        <v>80.14583333333333</v>
      </c>
      <c r="DM51" s="9">
        <v>27.458333333333332</v>
      </c>
      <c r="DN51" s="9">
        <v>253.4875</v>
      </c>
      <c r="DO51" s="9">
        <v>21.3</v>
      </c>
      <c r="DP51" s="9">
        <v>36.02916666666667</v>
      </c>
      <c r="DQ51" s="9">
        <v>325.04583333333335</v>
      </c>
      <c r="DR51" s="9">
        <v>565.5625</v>
      </c>
      <c r="DS51" s="9">
        <v>118.32916666666667</v>
      </c>
      <c r="DT51" s="9">
        <v>168.6875</v>
      </c>
      <c r="DU51" s="9">
        <v>64.6</v>
      </c>
      <c r="DV51" s="9">
        <v>36.3</v>
      </c>
      <c r="DW51" s="9">
        <v>29.929166666666667</v>
      </c>
      <c r="DX51" s="9">
        <v>120.33333333333333</v>
      </c>
      <c r="DY51" s="9">
        <v>147.65833333333333</v>
      </c>
      <c r="DZ51" s="9">
        <v>224.6875</v>
      </c>
      <c r="EA51" s="9">
        <v>211.775</v>
      </c>
      <c r="EB51" s="9">
        <v>374.4916666666667</v>
      </c>
      <c r="EC51" s="9">
        <v>122.71666666666667</v>
      </c>
      <c r="ED51" s="9">
        <v>2928.5375</v>
      </c>
      <c r="EE51" s="9">
        <v>207.2875</v>
      </c>
      <c r="EF51" s="9">
        <v>344.8375</v>
      </c>
      <c r="EG51" s="9">
        <v>273.675</v>
      </c>
      <c r="EH51" s="9">
        <v>325.775</v>
      </c>
      <c r="EI51" s="9">
        <v>496.6791666666667</v>
      </c>
      <c r="EJ51" s="9">
        <v>308.43333333333334</v>
      </c>
      <c r="EK51" s="9">
        <v>360.4291666666667</v>
      </c>
      <c r="EL51" s="9">
        <v>284.23333333333335</v>
      </c>
      <c r="EM51" s="9">
        <v>327.1875</v>
      </c>
      <c r="EN51" s="9">
        <v>4862.7875</v>
      </c>
      <c r="EO51" s="9">
        <v>1417.325</v>
      </c>
      <c r="EP51" s="9">
        <v>1273.4125</v>
      </c>
      <c r="EQ51" s="9">
        <v>652.525</v>
      </c>
      <c r="ER51" s="9">
        <v>409.375</v>
      </c>
      <c r="ES51" s="9">
        <v>1110.15</v>
      </c>
      <c r="ET51" s="9">
        <v>2715.8166666666666</v>
      </c>
      <c r="EU51" s="9">
        <v>2616.429166666667</v>
      </c>
      <c r="EV51" s="9">
        <v>99.3875</v>
      </c>
      <c r="EW51" s="9">
        <v>10.358333333333334</v>
      </c>
      <c r="EX51" s="9">
        <v>89.02916666666667</v>
      </c>
      <c r="EY51" s="9">
        <v>2616.429166666667</v>
      </c>
      <c r="EZ51" s="9">
        <v>847.4541666666667</v>
      </c>
      <c r="FA51" s="9">
        <v>641.4166666666666</v>
      </c>
      <c r="FB51" s="9">
        <v>597.5291666666667</v>
      </c>
      <c r="FC51" s="9">
        <v>530.0291666666667</v>
      </c>
      <c r="FD51" s="9">
        <v>0</v>
      </c>
      <c r="FE51" s="9">
        <v>351.5875</v>
      </c>
      <c r="FF51" s="9">
        <v>496.3458333333333</v>
      </c>
      <c r="FG51" s="9">
        <v>212.275</v>
      </c>
      <c r="FH51" s="9">
        <v>331.0916666666667</v>
      </c>
      <c r="FI51" s="9">
        <v>320.8625</v>
      </c>
      <c r="FJ51" s="9">
        <v>158.44583333333333</v>
      </c>
      <c r="FK51" s="9">
        <v>138.52916666666667</v>
      </c>
      <c r="FL51" s="9">
        <v>126.05833333333332</v>
      </c>
      <c r="FM51" s="9">
        <v>21</v>
      </c>
      <c r="FN51" s="9">
        <v>176.1875</v>
      </c>
      <c r="FO51" s="9">
        <v>117.35833333333333</v>
      </c>
      <c r="FP51" s="9">
        <v>41.329166666666666</v>
      </c>
      <c r="FQ51" s="9">
        <v>0</v>
      </c>
      <c r="FR51" s="9">
        <v>18</v>
      </c>
      <c r="FS51" s="9">
        <v>107.35833333333333</v>
      </c>
      <c r="FT51" s="9">
        <v>2616.429166666667</v>
      </c>
      <c r="FU51" s="9">
        <v>90</v>
      </c>
      <c r="FV51" s="9">
        <v>664.4375</v>
      </c>
      <c r="FW51" s="9">
        <v>257.93333333333334</v>
      </c>
      <c r="FX51" s="9">
        <v>138.65833333333333</v>
      </c>
      <c r="FY51" s="9">
        <v>176.1875</v>
      </c>
      <c r="FZ51" s="9">
        <v>66.1875</v>
      </c>
      <c r="GA51" s="9">
        <v>38</v>
      </c>
      <c r="GB51" s="9">
        <v>72</v>
      </c>
      <c r="GC51" s="9">
        <v>133.22916666666669</v>
      </c>
      <c r="GD51" s="9">
        <v>218.35833333333335</v>
      </c>
      <c r="GE51" s="9">
        <v>271.23333333333335</v>
      </c>
      <c r="GF51" s="9">
        <v>732.45</v>
      </c>
      <c r="GG51" s="9">
        <v>519.85</v>
      </c>
      <c r="GH51" s="9">
        <v>1</v>
      </c>
      <c r="GI51" s="9">
        <v>140</v>
      </c>
      <c r="GJ51" s="9">
        <v>18</v>
      </c>
      <c r="GK51" s="9">
        <v>26.3</v>
      </c>
      <c r="GL51" s="9">
        <v>27.3</v>
      </c>
      <c r="GM51" s="9">
        <v>3801.1916666666666</v>
      </c>
      <c r="GN51" s="9">
        <v>406.7375</v>
      </c>
      <c r="GO51" s="9">
        <v>2</v>
      </c>
      <c r="GP51" s="9">
        <v>88.02916666666667</v>
      </c>
      <c r="GQ51" s="9">
        <v>146.40833333333333</v>
      </c>
      <c r="GR51" s="9">
        <v>13.3</v>
      </c>
      <c r="GS51" s="9">
        <v>1603.8666666666668</v>
      </c>
      <c r="GT51" s="9">
        <v>377.3041666666667</v>
      </c>
      <c r="GU51" s="9">
        <v>2.9</v>
      </c>
      <c r="GV51" s="9">
        <v>62.05833333333334</v>
      </c>
      <c r="GW51" s="9">
        <v>1069.1291666666666</v>
      </c>
      <c r="GX51" s="9">
        <v>29.458333333333332</v>
      </c>
    </row>
    <row r="52" spans="1:206" ht="12.75">
      <c r="A52" s="5" t="s">
        <v>428</v>
      </c>
      <c r="B52" s="9">
        <v>47.07</v>
      </c>
      <c r="C52" s="9">
        <v>309.9310897435897</v>
      </c>
      <c r="D52" s="9">
        <v>15.314102564102566</v>
      </c>
      <c r="E52" s="9">
        <v>50.80448717948718</v>
      </c>
      <c r="F52" s="9">
        <v>37.493589743589745</v>
      </c>
      <c r="G52" s="9">
        <v>70.98878205128204</v>
      </c>
      <c r="H52" s="9">
        <v>80.10096153846155</v>
      </c>
      <c r="I52" s="9">
        <v>38.616987179487175</v>
      </c>
      <c r="J52" s="9">
        <v>16.61217948717949</v>
      </c>
      <c r="K52" s="9">
        <v>66.11858974358975</v>
      </c>
      <c r="L52" s="9">
        <v>205.2371794871795</v>
      </c>
      <c r="M52" s="9">
        <v>38.57532051282051</v>
      </c>
      <c r="N52" s="9">
        <v>152.64102564102564</v>
      </c>
      <c r="O52" s="9">
        <v>157.2900641025641</v>
      </c>
      <c r="P52" s="9">
        <v>309.9310897435897</v>
      </c>
      <c r="Q52" s="9">
        <v>0</v>
      </c>
      <c r="R52" s="9">
        <v>123.32692307692308</v>
      </c>
      <c r="S52" s="9">
        <v>28.98717948717949</v>
      </c>
      <c r="T52" s="9">
        <v>50.87660256410256</v>
      </c>
      <c r="U52" s="9">
        <v>14.70352564102564</v>
      </c>
      <c r="V52" s="9">
        <v>16.334935897435898</v>
      </c>
      <c r="W52" s="9">
        <v>7.653846153846154</v>
      </c>
      <c r="X52" s="9">
        <v>4.770833333333333</v>
      </c>
      <c r="Y52" s="9">
        <v>78.42788461538461</v>
      </c>
      <c r="Z52" s="9">
        <v>2</v>
      </c>
      <c r="AA52" s="9">
        <v>8.307692307692308</v>
      </c>
      <c r="AB52" s="9">
        <v>29.677884615384613</v>
      </c>
      <c r="AC52" s="9">
        <v>0.9855769230769231</v>
      </c>
      <c r="AD52" s="9">
        <v>198.46314102564102</v>
      </c>
      <c r="AE52" s="9">
        <v>6.8269230769230775</v>
      </c>
      <c r="AF52" s="9">
        <v>55.967948717948715</v>
      </c>
      <c r="AG52" s="9">
        <v>44.056089743589745</v>
      </c>
      <c r="AH52" s="9">
        <v>16.47596153846154</v>
      </c>
      <c r="AI52" s="9">
        <v>187.0625</v>
      </c>
      <c r="AJ52" s="9">
        <v>96.74358974358975</v>
      </c>
      <c r="AK52" s="9">
        <v>20.36858974358974</v>
      </c>
      <c r="AL52" s="9">
        <v>2.9663461538461537</v>
      </c>
      <c r="AM52" s="9">
        <v>2.7900641025641026</v>
      </c>
      <c r="AN52" s="9">
        <v>10.49198717948718</v>
      </c>
      <c r="AO52" s="9">
        <v>25.076923076923077</v>
      </c>
      <c r="AP52" s="9">
        <v>274.3621794871795</v>
      </c>
      <c r="AQ52" s="9">
        <v>294.4727564102564</v>
      </c>
      <c r="AR52" s="9">
        <v>6.894230769230769</v>
      </c>
      <c r="AS52" s="9">
        <v>0.9807692307692307</v>
      </c>
      <c r="AT52" s="9">
        <v>0.9439102564102565</v>
      </c>
      <c r="AU52" s="9">
        <v>6.639423076923077</v>
      </c>
      <c r="AV52" s="9">
        <v>309.9310897435897</v>
      </c>
      <c r="AW52" s="9">
        <v>230.7644230769231</v>
      </c>
      <c r="AX52" s="9">
        <v>65.70032051282051</v>
      </c>
      <c r="AY52" s="9">
        <v>1.9615384615384615</v>
      </c>
      <c r="AZ52" s="9">
        <v>0</v>
      </c>
      <c r="BA52" s="9">
        <v>9.658653846153845</v>
      </c>
      <c r="BB52" s="9">
        <v>1.8461538461538463</v>
      </c>
      <c r="BC52" s="9">
        <v>309.9310897435897</v>
      </c>
      <c r="BD52" s="9">
        <v>155.55608974358975</v>
      </c>
      <c r="BE52" s="9">
        <v>38.91346153846154</v>
      </c>
      <c r="BF52" s="9">
        <v>64.89583333333334</v>
      </c>
      <c r="BG52" s="9">
        <v>14.293269230769232</v>
      </c>
      <c r="BH52" s="9">
        <v>15.123397435897434</v>
      </c>
      <c r="BI52" s="9">
        <v>10.626602564102564</v>
      </c>
      <c r="BJ52" s="9">
        <v>10.501602564102564</v>
      </c>
      <c r="BK52" s="9">
        <v>0.020833333333333332</v>
      </c>
      <c r="BL52" s="9">
        <v>309.9310897435897</v>
      </c>
      <c r="BM52" s="9">
        <v>111.80288461538461</v>
      </c>
      <c r="BN52" s="9">
        <v>8.649038461538462</v>
      </c>
      <c r="BO52" s="9">
        <v>30.076923076923077</v>
      </c>
      <c r="BP52" s="9">
        <v>4</v>
      </c>
      <c r="BQ52" s="9">
        <v>121.13621794871796</v>
      </c>
      <c r="BR52" s="9">
        <v>30.419871794871792</v>
      </c>
      <c r="BS52" s="9">
        <v>309.9310897435897</v>
      </c>
      <c r="BT52" s="9">
        <v>220.1778846153846</v>
      </c>
      <c r="BU52" s="9">
        <v>66.57211538461539</v>
      </c>
      <c r="BV52" s="9">
        <v>2.8878205128205128</v>
      </c>
      <c r="BW52" s="9">
        <v>0</v>
      </c>
      <c r="BX52" s="9">
        <v>1.9615384615384615</v>
      </c>
      <c r="BY52" s="9">
        <v>3.826923076923077</v>
      </c>
      <c r="BZ52" s="9">
        <v>20.29326923076923</v>
      </c>
      <c r="CA52" s="9">
        <v>0.9230769230769231</v>
      </c>
      <c r="CB52" s="9">
        <v>1.9038461538461537</v>
      </c>
      <c r="CC52" s="9">
        <v>9.596153846153845</v>
      </c>
      <c r="CD52" s="9">
        <v>7.870192307692308</v>
      </c>
      <c r="CE52" s="9">
        <v>301.27564102564105</v>
      </c>
      <c r="CF52" s="9">
        <v>298.4294871794872</v>
      </c>
      <c r="CG52" s="9">
        <v>2.8461538461538463</v>
      </c>
      <c r="CH52" s="9">
        <v>0</v>
      </c>
      <c r="CI52" s="9">
        <v>11.607371794871794</v>
      </c>
      <c r="CJ52" s="9">
        <v>285.7435897435897</v>
      </c>
      <c r="CK52" s="9">
        <v>48.05288461538462</v>
      </c>
      <c r="CL52" s="9">
        <v>22.27564102564103</v>
      </c>
      <c r="CM52" s="9">
        <v>227.2003205128205</v>
      </c>
      <c r="CN52" s="9">
        <v>38.2099358974359</v>
      </c>
      <c r="CO52" s="9">
        <v>90.73878205128204</v>
      </c>
      <c r="CP52" s="9">
        <v>29.95192307692308</v>
      </c>
      <c r="CQ52" s="9">
        <v>10.639423076923077</v>
      </c>
      <c r="CR52" s="9">
        <v>5.8493589743589745</v>
      </c>
      <c r="CS52" s="9">
        <v>0</v>
      </c>
      <c r="CT52" s="9">
        <v>227.2003205128205</v>
      </c>
      <c r="CU52" s="9">
        <v>51.81089743589743</v>
      </c>
      <c r="CV52" s="9">
        <v>26.166666666666668</v>
      </c>
      <c r="CW52" s="9">
        <v>6.560897435897436</v>
      </c>
      <c r="CX52" s="9">
        <v>7.679487179487179</v>
      </c>
      <c r="CY52" s="9">
        <v>7.596153846153846</v>
      </c>
      <c r="CZ52" s="9">
        <v>3.8076923076923075</v>
      </c>
      <c r="DA52" s="9">
        <v>10.639423076923077</v>
      </c>
      <c r="DB52" s="9">
        <v>1.9823717948717947</v>
      </c>
      <c r="DC52" s="9">
        <v>3.828525641025641</v>
      </c>
      <c r="DD52" s="9">
        <v>1.9615384615384615</v>
      </c>
      <c r="DE52" s="9">
        <v>164.75</v>
      </c>
      <c r="DF52" s="9">
        <v>12.628205128205128</v>
      </c>
      <c r="DG52" s="9">
        <v>38.28685897435898</v>
      </c>
      <c r="DH52" s="9">
        <v>29.358974358974358</v>
      </c>
      <c r="DI52" s="9">
        <v>59.34775641025641</v>
      </c>
      <c r="DJ52" s="9">
        <v>25.128205128205128</v>
      </c>
      <c r="DK52" s="9">
        <v>164.75</v>
      </c>
      <c r="DL52" s="9">
        <v>11.466346153846153</v>
      </c>
      <c r="DM52" s="9">
        <v>0.9807692307692307</v>
      </c>
      <c r="DN52" s="9">
        <v>5.7339743589743595</v>
      </c>
      <c r="DO52" s="9">
        <v>1.9038461538461537</v>
      </c>
      <c r="DP52" s="9">
        <v>1.8461538461538463</v>
      </c>
      <c r="DQ52" s="9">
        <v>18.376602564102566</v>
      </c>
      <c r="DR52" s="9">
        <v>24.81410256410257</v>
      </c>
      <c r="DS52" s="9">
        <v>8.560897435897436</v>
      </c>
      <c r="DT52" s="9">
        <v>14.416666666666668</v>
      </c>
      <c r="DU52" s="9">
        <v>0.020833333333333332</v>
      </c>
      <c r="DV52" s="9">
        <v>1</v>
      </c>
      <c r="DW52" s="9">
        <v>2.8846153846153846</v>
      </c>
      <c r="DX52" s="9">
        <v>8.83173076923077</v>
      </c>
      <c r="DY52" s="9">
        <v>3.927884615384616</v>
      </c>
      <c r="DZ52" s="9">
        <v>7.793269230769231</v>
      </c>
      <c r="EA52" s="9">
        <v>13.604166666666666</v>
      </c>
      <c r="EB52" s="9">
        <v>23.950320512820515</v>
      </c>
      <c r="EC52" s="9">
        <v>14.637820512820515</v>
      </c>
      <c r="ED52" s="9">
        <v>164.75</v>
      </c>
      <c r="EE52" s="9">
        <v>14.33653846153846</v>
      </c>
      <c r="EF52" s="9">
        <v>31.408653846153847</v>
      </c>
      <c r="EG52" s="9">
        <v>18.41346153846154</v>
      </c>
      <c r="EH52" s="9">
        <v>18.63942307692308</v>
      </c>
      <c r="EI52" s="9">
        <v>32.7900641025641</v>
      </c>
      <c r="EJ52" s="9">
        <v>14.66826923076923</v>
      </c>
      <c r="EK52" s="9">
        <v>6.732371794871796</v>
      </c>
      <c r="EL52" s="9">
        <v>8.520833333333332</v>
      </c>
      <c r="EM52" s="9">
        <v>19.240384615384613</v>
      </c>
      <c r="EN52" s="9">
        <v>243.8125</v>
      </c>
      <c r="EO52" s="9">
        <v>37.70192307692307</v>
      </c>
      <c r="EP52" s="9">
        <v>64.03044871794872</v>
      </c>
      <c r="EQ52" s="9">
        <v>37.019230769230774</v>
      </c>
      <c r="ER52" s="9">
        <v>25.049679487179485</v>
      </c>
      <c r="ES52" s="9">
        <v>80.01121794871796</v>
      </c>
      <c r="ET52" s="9">
        <v>133.98717948717947</v>
      </c>
      <c r="EU52" s="9">
        <v>123.32692307692308</v>
      </c>
      <c r="EV52" s="9">
        <v>10.66025641025641</v>
      </c>
      <c r="EW52" s="9">
        <v>6.8493589743589745</v>
      </c>
      <c r="EX52" s="9">
        <v>3.8108974358974357</v>
      </c>
      <c r="EY52" s="9">
        <v>123.32692307692308</v>
      </c>
      <c r="EZ52" s="9">
        <v>65.32692307692308</v>
      </c>
      <c r="FA52" s="9">
        <v>40.455128205128204</v>
      </c>
      <c r="FB52" s="9">
        <v>13.713141025641026</v>
      </c>
      <c r="FC52" s="9">
        <v>2.8461538461538463</v>
      </c>
      <c r="FD52" s="9">
        <v>0.9855769230769231</v>
      </c>
      <c r="FE52" s="9">
        <v>13.491987179487179</v>
      </c>
      <c r="FF52" s="9">
        <v>15.495192307692308</v>
      </c>
      <c r="FG52" s="9">
        <v>6.735576923076923</v>
      </c>
      <c r="FH52" s="9">
        <v>23.129807692307693</v>
      </c>
      <c r="FI52" s="9">
        <v>22.064102564102562</v>
      </c>
      <c r="FJ52" s="9">
        <v>4.947115384615385</v>
      </c>
      <c r="FK52" s="9">
        <v>11.42948717948718</v>
      </c>
      <c r="FL52" s="9">
        <v>5.809294871794872</v>
      </c>
      <c r="FM52" s="9">
        <v>1</v>
      </c>
      <c r="FN52" s="9">
        <v>6.700320512820513</v>
      </c>
      <c r="FO52" s="9">
        <v>2.8461538461538463</v>
      </c>
      <c r="FP52" s="9">
        <v>3.8477564102564106</v>
      </c>
      <c r="FQ52" s="9">
        <v>0</v>
      </c>
      <c r="FR52" s="9">
        <v>0</v>
      </c>
      <c r="FS52" s="9">
        <v>5.830128205128205</v>
      </c>
      <c r="FT52" s="9">
        <v>123.32692307692308</v>
      </c>
      <c r="FU52" s="9">
        <v>1.9038461538461537</v>
      </c>
      <c r="FV52" s="9">
        <v>38.42147435897436</v>
      </c>
      <c r="FW52" s="9">
        <v>12.544871794871796</v>
      </c>
      <c r="FX52" s="9">
        <v>4.772435897435897</v>
      </c>
      <c r="FY52" s="9">
        <v>6.700320512820513</v>
      </c>
      <c r="FZ52" s="9">
        <v>3.7548076923076925</v>
      </c>
      <c r="GA52" s="9">
        <v>1.9647435897435899</v>
      </c>
      <c r="GB52" s="9">
        <v>0.9807692307692307</v>
      </c>
      <c r="GC52" s="9">
        <v>6.658653846153846</v>
      </c>
      <c r="GD52" s="9">
        <v>6.833333333333334</v>
      </c>
      <c r="GE52" s="9">
        <v>9.778846153846153</v>
      </c>
      <c r="GF52" s="9">
        <v>27.041666666666668</v>
      </c>
      <c r="GG52" s="9">
        <v>25.05929487179487</v>
      </c>
      <c r="GH52" s="9">
        <v>0</v>
      </c>
      <c r="GI52" s="9">
        <v>0</v>
      </c>
      <c r="GJ52" s="9">
        <v>0</v>
      </c>
      <c r="GK52" s="9">
        <v>1.9823717948717947</v>
      </c>
      <c r="GL52" s="9">
        <v>0</v>
      </c>
      <c r="GM52" s="9">
        <v>223.03846153846155</v>
      </c>
      <c r="GN52" s="9">
        <v>36.56730769230769</v>
      </c>
      <c r="GO52" s="9">
        <v>0.9807692307692307</v>
      </c>
      <c r="GP52" s="9">
        <v>0</v>
      </c>
      <c r="GQ52" s="9">
        <v>23.870192307692307</v>
      </c>
      <c r="GR52" s="9">
        <v>3.733974358974359</v>
      </c>
      <c r="GS52" s="9">
        <v>100.8125</v>
      </c>
      <c r="GT52" s="9">
        <v>25.70032051282051</v>
      </c>
      <c r="GU52" s="9">
        <v>0.9439102564102565</v>
      </c>
      <c r="GV52" s="9">
        <v>10.55929487179487</v>
      </c>
      <c r="GW52" s="9">
        <v>16.966346153846153</v>
      </c>
      <c r="GX52" s="9">
        <v>2.9038461538461537</v>
      </c>
    </row>
    <row r="53" spans="1:206" ht="12.75">
      <c r="A53" s="5" t="s">
        <v>429</v>
      </c>
      <c r="B53" s="9">
        <v>23.75</v>
      </c>
      <c r="C53" s="9">
        <v>259.9386722866175</v>
      </c>
      <c r="D53" s="9">
        <v>3.2465753424657535</v>
      </c>
      <c r="E53" s="9">
        <v>33.732139093782926</v>
      </c>
      <c r="F53" s="9">
        <v>33.651844046364594</v>
      </c>
      <c r="G53" s="9">
        <v>28.475869336143308</v>
      </c>
      <c r="H53" s="9">
        <v>94.77239199157007</v>
      </c>
      <c r="I53" s="9">
        <v>43.88155953635406</v>
      </c>
      <c r="J53" s="9">
        <v>22.178292939936775</v>
      </c>
      <c r="K53" s="9">
        <v>36.97871443624868</v>
      </c>
      <c r="L53" s="9">
        <v>171.90432033719705</v>
      </c>
      <c r="M53" s="9">
        <v>51.05563751317176</v>
      </c>
      <c r="N53" s="9">
        <v>137.91169652265543</v>
      </c>
      <c r="O53" s="9">
        <v>122.02697576396207</v>
      </c>
      <c r="P53" s="9">
        <v>255.1146469968388</v>
      </c>
      <c r="Q53" s="9">
        <v>4.824025289778715</v>
      </c>
      <c r="R53" s="9">
        <v>115.64151738672287</v>
      </c>
      <c r="S53" s="9">
        <v>34.79704952581665</v>
      </c>
      <c r="T53" s="9">
        <v>50.92244467860907</v>
      </c>
      <c r="U53" s="9">
        <v>12.432665964172815</v>
      </c>
      <c r="V53" s="9">
        <v>10.853319283456269</v>
      </c>
      <c r="W53" s="9">
        <v>3.0547945205479454</v>
      </c>
      <c r="X53" s="9">
        <v>3.5812434141201264</v>
      </c>
      <c r="Y53" s="9">
        <v>88.04257112750264</v>
      </c>
      <c r="Z53" s="9">
        <v>15.027397260273972</v>
      </c>
      <c r="AA53" s="9">
        <v>3.0273972602739727</v>
      </c>
      <c r="AB53" s="9">
        <v>5.74373024236038</v>
      </c>
      <c r="AC53" s="9">
        <v>1.7456269757639622</v>
      </c>
      <c r="AD53" s="9">
        <v>144.0004214963119</v>
      </c>
      <c r="AE53" s="9">
        <v>21.716332982086406</v>
      </c>
      <c r="AF53" s="9">
        <v>56.52918861959958</v>
      </c>
      <c r="AG53" s="9">
        <v>27.407586933614333</v>
      </c>
      <c r="AH53" s="9">
        <v>9.98840885142255</v>
      </c>
      <c r="AI53" s="9">
        <v>140.5928345626976</v>
      </c>
      <c r="AJ53" s="9">
        <v>78.04404636459431</v>
      </c>
      <c r="AK53" s="9">
        <v>30.947523709167545</v>
      </c>
      <c r="AL53" s="9">
        <v>6.718229715489989</v>
      </c>
      <c r="AM53" s="9">
        <v>3.636037934668072</v>
      </c>
      <c r="AN53" s="9">
        <v>15.516754478398315</v>
      </c>
      <c r="AO53" s="9">
        <v>29.190305584826135</v>
      </c>
      <c r="AP53" s="9">
        <v>215.23161222339303</v>
      </c>
      <c r="AQ53" s="9">
        <v>233.527291886196</v>
      </c>
      <c r="AR53" s="9">
        <v>21.057112750263435</v>
      </c>
      <c r="AS53" s="9">
        <v>0.0273972602739726</v>
      </c>
      <c r="AT53" s="9">
        <v>1</v>
      </c>
      <c r="AU53" s="9">
        <v>4.326870389884089</v>
      </c>
      <c r="AV53" s="9">
        <v>259.9386722866175</v>
      </c>
      <c r="AW53" s="9">
        <v>187.63983140147522</v>
      </c>
      <c r="AX53" s="9">
        <v>63.55511064278188</v>
      </c>
      <c r="AY53" s="9">
        <v>0.5538461538461539</v>
      </c>
      <c r="AZ53" s="9">
        <v>0</v>
      </c>
      <c r="BA53" s="9">
        <v>3.1898840885142254</v>
      </c>
      <c r="BB53" s="9">
        <v>0</v>
      </c>
      <c r="BC53" s="9">
        <v>259.9386722866175</v>
      </c>
      <c r="BD53" s="9">
        <v>163.24425711275026</v>
      </c>
      <c r="BE53" s="9">
        <v>35.39030558482614</v>
      </c>
      <c r="BF53" s="9">
        <v>24.57154899894626</v>
      </c>
      <c r="BG53" s="9">
        <v>8.688935721812435</v>
      </c>
      <c r="BH53" s="9">
        <v>12.432665964172815</v>
      </c>
      <c r="BI53" s="9">
        <v>14.002318229715492</v>
      </c>
      <c r="BJ53" s="9">
        <v>1.608640674394099</v>
      </c>
      <c r="BK53" s="9">
        <v>0</v>
      </c>
      <c r="BL53" s="9">
        <v>259.9386722866175</v>
      </c>
      <c r="BM53" s="9">
        <v>90.07713382507903</v>
      </c>
      <c r="BN53" s="9">
        <v>30.053319283456272</v>
      </c>
      <c r="BO53" s="9">
        <v>33.22971548998946</v>
      </c>
      <c r="BP53" s="9">
        <v>0</v>
      </c>
      <c r="BQ53" s="9">
        <v>79.15742887249736</v>
      </c>
      <c r="BR53" s="9">
        <v>26.366280295047417</v>
      </c>
      <c r="BS53" s="9">
        <v>259.9386722866175</v>
      </c>
      <c r="BT53" s="9">
        <v>185.17976817702845</v>
      </c>
      <c r="BU53" s="9">
        <v>65.16375131717598</v>
      </c>
      <c r="BV53" s="9">
        <v>0</v>
      </c>
      <c r="BW53" s="9">
        <v>3.3230769230769233</v>
      </c>
      <c r="BX53" s="9">
        <v>0</v>
      </c>
      <c r="BY53" s="9">
        <v>1.5812434141201264</v>
      </c>
      <c r="BZ53" s="9">
        <v>6.272075869336143</v>
      </c>
      <c r="CA53" s="9">
        <v>0.6086406743940991</v>
      </c>
      <c r="CB53" s="9">
        <v>0</v>
      </c>
      <c r="CC53" s="9">
        <v>0.0273972602739726</v>
      </c>
      <c r="CD53" s="9">
        <v>5.636037934668072</v>
      </c>
      <c r="CE53" s="9">
        <v>257.77428872497364</v>
      </c>
      <c r="CF53" s="9">
        <v>257.7194942044257</v>
      </c>
      <c r="CG53" s="9">
        <v>0</v>
      </c>
      <c r="CH53" s="9">
        <v>0.0547945205479452</v>
      </c>
      <c r="CI53" s="9">
        <v>28.25858798735511</v>
      </c>
      <c r="CJ53" s="9">
        <v>212.9205479452055</v>
      </c>
      <c r="CK53" s="9">
        <v>33.78693361433088</v>
      </c>
      <c r="CL53" s="9">
        <v>11.906217070600633</v>
      </c>
      <c r="CM53" s="9">
        <v>200.78166491043203</v>
      </c>
      <c r="CN53" s="9">
        <v>24.732139093782926</v>
      </c>
      <c r="CO53" s="9">
        <v>64.04404636459431</v>
      </c>
      <c r="CP53" s="9">
        <v>35.487881981032665</v>
      </c>
      <c r="CQ53" s="9">
        <v>12.688935721812433</v>
      </c>
      <c r="CR53" s="9">
        <v>1.5538461538461539</v>
      </c>
      <c r="CS53" s="9">
        <v>0.5538461538461539</v>
      </c>
      <c r="CT53" s="9">
        <v>200.78166491043203</v>
      </c>
      <c r="CU53" s="9">
        <v>61.72096944151739</v>
      </c>
      <c r="CV53" s="9">
        <v>35.487881981032665</v>
      </c>
      <c r="CW53" s="9">
        <v>11.217281348788198</v>
      </c>
      <c r="CX53" s="9">
        <v>7.636037934668071</v>
      </c>
      <c r="CY53" s="9">
        <v>6.1898840885142254</v>
      </c>
      <c r="CZ53" s="9">
        <v>1.1898840885142254</v>
      </c>
      <c r="DA53" s="9">
        <v>12.688935721812433</v>
      </c>
      <c r="DB53" s="9">
        <v>3</v>
      </c>
      <c r="DC53" s="9">
        <v>5.581243414120126</v>
      </c>
      <c r="DD53" s="9">
        <v>1</v>
      </c>
      <c r="DE53" s="9">
        <v>125.81791359325605</v>
      </c>
      <c r="DF53" s="9">
        <v>6.352370916754478</v>
      </c>
      <c r="DG53" s="9">
        <v>28.597049525816647</v>
      </c>
      <c r="DH53" s="9">
        <v>28.609062170706004</v>
      </c>
      <c r="DI53" s="9">
        <v>36.40569020021075</v>
      </c>
      <c r="DJ53" s="9">
        <v>25.85374077976818</v>
      </c>
      <c r="DK53" s="9">
        <v>125.81791359325605</v>
      </c>
      <c r="DL53" s="9">
        <v>10.324973656480505</v>
      </c>
      <c r="DM53" s="9">
        <v>1.162486828240253</v>
      </c>
      <c r="DN53" s="9">
        <v>1.1350895679662805</v>
      </c>
      <c r="DO53" s="9">
        <v>0.5538461538461539</v>
      </c>
      <c r="DP53" s="9">
        <v>2</v>
      </c>
      <c r="DQ53" s="9">
        <v>17.796628029504742</v>
      </c>
      <c r="DR53" s="9">
        <v>9.24467860906217</v>
      </c>
      <c r="DS53" s="9">
        <v>10.514857744994732</v>
      </c>
      <c r="DT53" s="9">
        <v>12.675447839831401</v>
      </c>
      <c r="DU53" s="9">
        <v>4.688935721812435</v>
      </c>
      <c r="DV53" s="9">
        <v>1.162486828240253</v>
      </c>
      <c r="DW53" s="9">
        <v>0.1095890410958904</v>
      </c>
      <c r="DX53" s="9">
        <v>4.1898840885142254</v>
      </c>
      <c r="DY53" s="9">
        <v>6.1898840885142254</v>
      </c>
      <c r="DZ53" s="9">
        <v>6.297576396206534</v>
      </c>
      <c r="EA53" s="9">
        <v>12.851422550052687</v>
      </c>
      <c r="EB53" s="9">
        <v>15.432665964172815</v>
      </c>
      <c r="EC53" s="9">
        <v>9.48746048472076</v>
      </c>
      <c r="ED53" s="9">
        <v>125.81791359325605</v>
      </c>
      <c r="EE53" s="9">
        <v>14.499473129610116</v>
      </c>
      <c r="EF53" s="9">
        <v>15.096101159114859</v>
      </c>
      <c r="EG53" s="9">
        <v>7.460063224446786</v>
      </c>
      <c r="EH53" s="9">
        <v>8.460063224446786</v>
      </c>
      <c r="EI53" s="9">
        <v>29.52687038988409</v>
      </c>
      <c r="EJ53" s="9">
        <v>21.01390937829294</v>
      </c>
      <c r="EK53" s="9">
        <v>7.109589041095891</v>
      </c>
      <c r="EL53" s="9">
        <v>15.906217070600633</v>
      </c>
      <c r="EM53" s="9">
        <v>6.745626975763962</v>
      </c>
      <c r="EN53" s="9">
        <v>222.95995785036882</v>
      </c>
      <c r="EO53" s="9">
        <v>67.82444678609062</v>
      </c>
      <c r="EP53" s="9">
        <v>49.206111696522655</v>
      </c>
      <c r="EQ53" s="9">
        <v>36.35279241306638</v>
      </c>
      <c r="ER53" s="9">
        <v>18.62255005268704</v>
      </c>
      <c r="ES53" s="9">
        <v>50.95405690200211</v>
      </c>
      <c r="ET53" s="9">
        <v>159.73993677555322</v>
      </c>
      <c r="EU53" s="9">
        <v>115.64151738672287</v>
      </c>
      <c r="EV53" s="9">
        <v>44.098419388830344</v>
      </c>
      <c r="EW53" s="9">
        <v>39.54457323498419</v>
      </c>
      <c r="EX53" s="9">
        <v>4.553846153846154</v>
      </c>
      <c r="EY53" s="9">
        <v>115.64151738672287</v>
      </c>
      <c r="EZ53" s="9">
        <v>69.0463645943098</v>
      </c>
      <c r="FA53" s="9">
        <v>28.798524762908325</v>
      </c>
      <c r="FB53" s="9">
        <v>5.553846153846154</v>
      </c>
      <c r="FC53" s="9">
        <v>6.661538461538462</v>
      </c>
      <c r="FD53" s="9">
        <v>5.581243414120126</v>
      </c>
      <c r="FE53" s="9">
        <v>12.959114857744995</v>
      </c>
      <c r="FF53" s="9">
        <v>21.837934668071654</v>
      </c>
      <c r="FG53" s="9">
        <v>11.48746048472076</v>
      </c>
      <c r="FH53" s="9">
        <v>22.528767123287672</v>
      </c>
      <c r="FI53" s="9">
        <v>14.407165437302423</v>
      </c>
      <c r="FJ53" s="9">
        <v>3.7711275026343523</v>
      </c>
      <c r="FK53" s="9">
        <v>5.74373024236038</v>
      </c>
      <c r="FL53" s="9">
        <v>3.0273972602739727</v>
      </c>
      <c r="FM53" s="9">
        <v>1.0273972602739727</v>
      </c>
      <c r="FN53" s="9">
        <v>8.13508956796628</v>
      </c>
      <c r="FO53" s="9">
        <v>6.581243414120126</v>
      </c>
      <c r="FP53" s="9">
        <v>0.5812434141201265</v>
      </c>
      <c r="FQ53" s="9">
        <v>0</v>
      </c>
      <c r="FR53" s="9">
        <v>0</v>
      </c>
      <c r="FS53" s="9">
        <v>3.5538461538461537</v>
      </c>
      <c r="FT53" s="9">
        <v>115.64151738672287</v>
      </c>
      <c r="FU53" s="9">
        <v>4</v>
      </c>
      <c r="FV53" s="9">
        <v>26.150895679662803</v>
      </c>
      <c r="FW53" s="9">
        <v>3.1095890410958904</v>
      </c>
      <c r="FX53" s="9">
        <v>2.1095890410958904</v>
      </c>
      <c r="FY53" s="9">
        <v>8.13508956796628</v>
      </c>
      <c r="FZ53" s="9">
        <v>0.0273972602739726</v>
      </c>
      <c r="GA53" s="9">
        <v>6.107692307692307</v>
      </c>
      <c r="GB53" s="9">
        <v>2</v>
      </c>
      <c r="GC53" s="9">
        <v>7.2153846153846155</v>
      </c>
      <c r="GD53" s="9">
        <v>5.74373024236038</v>
      </c>
      <c r="GE53" s="9">
        <v>16.434562697576396</v>
      </c>
      <c r="GF53" s="9">
        <v>33.16290832455216</v>
      </c>
      <c r="GG53" s="9">
        <v>26.108113804004216</v>
      </c>
      <c r="GH53" s="9">
        <v>0</v>
      </c>
      <c r="GI53" s="9">
        <v>6</v>
      </c>
      <c r="GJ53" s="9">
        <v>1</v>
      </c>
      <c r="GK53" s="9">
        <v>0.0273972602739726</v>
      </c>
      <c r="GL53" s="9">
        <v>0.0273972602739726</v>
      </c>
      <c r="GM53" s="9">
        <v>171.29378292939936</v>
      </c>
      <c r="GN53" s="9">
        <v>36.6522655426765</v>
      </c>
      <c r="GO53" s="9">
        <v>0.5538461538461539</v>
      </c>
      <c r="GP53" s="9">
        <v>1.0273972602739727</v>
      </c>
      <c r="GQ53" s="9">
        <v>37.09610115911486</v>
      </c>
      <c r="GR53" s="9">
        <v>0</v>
      </c>
      <c r="GS53" s="9">
        <v>74.89546891464698</v>
      </c>
      <c r="GT53" s="9">
        <v>9.189884088514225</v>
      </c>
      <c r="GU53" s="9">
        <v>1</v>
      </c>
      <c r="GV53" s="9">
        <v>2.5538461538461537</v>
      </c>
      <c r="GW53" s="9">
        <v>6.1898840885142254</v>
      </c>
      <c r="GX53" s="9">
        <v>2.1350895679662805</v>
      </c>
    </row>
    <row r="54" spans="1:206" ht="12.75">
      <c r="A54" s="5" t="s">
        <v>347</v>
      </c>
      <c r="B54" s="9">
        <v>179.46</v>
      </c>
      <c r="C54" s="9">
        <v>2570</v>
      </c>
      <c r="D54" s="9">
        <v>93</v>
      </c>
      <c r="E54" s="9">
        <v>288</v>
      </c>
      <c r="F54" s="9">
        <v>339</v>
      </c>
      <c r="G54" s="9">
        <v>399</v>
      </c>
      <c r="H54" s="9">
        <v>527</v>
      </c>
      <c r="I54" s="9">
        <v>578</v>
      </c>
      <c r="J54" s="9">
        <v>346</v>
      </c>
      <c r="K54" s="9">
        <v>381</v>
      </c>
      <c r="L54" s="9">
        <v>1481</v>
      </c>
      <c r="M54" s="9">
        <v>708</v>
      </c>
      <c r="N54" s="9">
        <v>1227</v>
      </c>
      <c r="O54" s="9">
        <v>1343</v>
      </c>
      <c r="P54" s="9">
        <v>2494</v>
      </c>
      <c r="Q54" s="9">
        <v>76</v>
      </c>
      <c r="R54" s="9">
        <v>1172</v>
      </c>
      <c r="S54" s="9">
        <v>416</v>
      </c>
      <c r="T54" s="9">
        <v>449</v>
      </c>
      <c r="U54" s="9">
        <v>131</v>
      </c>
      <c r="V54" s="9">
        <v>121</v>
      </c>
      <c r="W54" s="9">
        <v>42</v>
      </c>
      <c r="X54" s="9">
        <v>13</v>
      </c>
      <c r="Y54" s="9">
        <v>825</v>
      </c>
      <c r="Z54" s="9">
        <v>112</v>
      </c>
      <c r="AA54" s="9">
        <v>56</v>
      </c>
      <c r="AB54" s="9">
        <v>120</v>
      </c>
      <c r="AC54" s="9">
        <v>32</v>
      </c>
      <c r="AD54" s="9">
        <v>1578</v>
      </c>
      <c r="AE54" s="9">
        <v>178</v>
      </c>
      <c r="AF54" s="9">
        <v>571</v>
      </c>
      <c r="AG54" s="9">
        <v>311</v>
      </c>
      <c r="AH54" s="9">
        <v>112</v>
      </c>
      <c r="AI54" s="9">
        <v>1330</v>
      </c>
      <c r="AJ54" s="9">
        <v>748</v>
      </c>
      <c r="AK54" s="9">
        <v>356</v>
      </c>
      <c r="AL54" s="9">
        <v>87</v>
      </c>
      <c r="AM54" s="9">
        <v>49</v>
      </c>
      <c r="AN54" s="9">
        <v>233</v>
      </c>
      <c r="AO54" s="9">
        <v>335</v>
      </c>
      <c r="AP54" s="9">
        <v>2002</v>
      </c>
      <c r="AQ54" s="9">
        <v>2310</v>
      </c>
      <c r="AR54" s="9">
        <v>154</v>
      </c>
      <c r="AS54" s="9">
        <v>29</v>
      </c>
      <c r="AT54" s="9">
        <v>10</v>
      </c>
      <c r="AU54" s="9">
        <v>67</v>
      </c>
      <c r="AV54" s="9">
        <v>2570</v>
      </c>
      <c r="AW54" s="9">
        <v>1915</v>
      </c>
      <c r="AX54" s="9">
        <v>533</v>
      </c>
      <c r="AY54" s="9">
        <v>10</v>
      </c>
      <c r="AZ54" s="9">
        <v>20</v>
      </c>
      <c r="BA54" s="9">
        <v>64</v>
      </c>
      <c r="BB54" s="9">
        <v>13</v>
      </c>
      <c r="BC54" s="9">
        <v>2570</v>
      </c>
      <c r="BD54" s="9">
        <v>1471</v>
      </c>
      <c r="BE54" s="9">
        <v>283</v>
      </c>
      <c r="BF54" s="9">
        <v>370</v>
      </c>
      <c r="BG54" s="9">
        <v>84</v>
      </c>
      <c r="BH54" s="9">
        <v>182</v>
      </c>
      <c r="BI54" s="9">
        <v>101</v>
      </c>
      <c r="BJ54" s="9">
        <v>72</v>
      </c>
      <c r="BK54" s="9">
        <v>7</v>
      </c>
      <c r="BL54" s="9">
        <v>2570</v>
      </c>
      <c r="BM54" s="9">
        <v>1107</v>
      </c>
      <c r="BN54" s="9">
        <v>149</v>
      </c>
      <c r="BO54" s="9">
        <v>304</v>
      </c>
      <c r="BP54" s="9">
        <v>5</v>
      </c>
      <c r="BQ54" s="9">
        <v>807</v>
      </c>
      <c r="BR54" s="9">
        <v>181</v>
      </c>
      <c r="BS54" s="9">
        <v>2570</v>
      </c>
      <c r="BT54" s="9">
        <v>1833</v>
      </c>
      <c r="BU54" s="9">
        <v>569</v>
      </c>
      <c r="BV54" s="9">
        <v>18</v>
      </c>
      <c r="BW54" s="9">
        <v>12</v>
      </c>
      <c r="BX54" s="9">
        <v>3</v>
      </c>
      <c r="BY54" s="9">
        <v>71</v>
      </c>
      <c r="BZ54" s="9">
        <v>136</v>
      </c>
      <c r="CA54" s="9">
        <v>30</v>
      </c>
      <c r="CB54" s="9">
        <v>29</v>
      </c>
      <c r="CC54" s="9">
        <v>24</v>
      </c>
      <c r="CD54" s="9">
        <v>53</v>
      </c>
      <c r="CE54" s="9">
        <v>2513</v>
      </c>
      <c r="CF54" s="9">
        <v>2494</v>
      </c>
      <c r="CG54" s="9">
        <v>16</v>
      </c>
      <c r="CH54" s="9">
        <v>3</v>
      </c>
      <c r="CI54" s="9">
        <v>84</v>
      </c>
      <c r="CJ54" s="9">
        <v>2381</v>
      </c>
      <c r="CK54" s="9">
        <v>498</v>
      </c>
      <c r="CL54" s="9">
        <v>116</v>
      </c>
      <c r="CM54" s="9">
        <v>1843</v>
      </c>
      <c r="CN54" s="9">
        <v>253</v>
      </c>
      <c r="CO54" s="9">
        <v>635</v>
      </c>
      <c r="CP54" s="9">
        <v>224</v>
      </c>
      <c r="CQ54" s="9">
        <v>71</v>
      </c>
      <c r="CR54" s="9">
        <v>25</v>
      </c>
      <c r="CS54" s="9">
        <v>12</v>
      </c>
      <c r="CT54" s="9">
        <v>1843</v>
      </c>
      <c r="CU54" s="9">
        <v>623</v>
      </c>
      <c r="CV54" s="9">
        <v>419</v>
      </c>
      <c r="CW54" s="9">
        <v>72</v>
      </c>
      <c r="CX54" s="9">
        <v>50</v>
      </c>
      <c r="CY54" s="9">
        <v>57</v>
      </c>
      <c r="CZ54" s="9">
        <v>25</v>
      </c>
      <c r="DA54" s="9">
        <v>71</v>
      </c>
      <c r="DB54" s="9">
        <v>20</v>
      </c>
      <c r="DC54" s="9">
        <v>16</v>
      </c>
      <c r="DD54" s="9">
        <v>4</v>
      </c>
      <c r="DE54" s="9">
        <v>1137</v>
      </c>
      <c r="DF54" s="9">
        <v>78</v>
      </c>
      <c r="DG54" s="9">
        <v>244</v>
      </c>
      <c r="DH54" s="9">
        <v>203</v>
      </c>
      <c r="DI54" s="9">
        <v>440</v>
      </c>
      <c r="DJ54" s="9">
        <v>172</v>
      </c>
      <c r="DK54" s="9">
        <v>1137</v>
      </c>
      <c r="DL54" s="9">
        <v>62</v>
      </c>
      <c r="DM54" s="9">
        <v>10</v>
      </c>
      <c r="DN54" s="9">
        <v>34</v>
      </c>
      <c r="DO54" s="9">
        <v>6</v>
      </c>
      <c r="DP54" s="9">
        <v>16</v>
      </c>
      <c r="DQ54" s="9">
        <v>130</v>
      </c>
      <c r="DR54" s="9">
        <v>128</v>
      </c>
      <c r="DS54" s="9">
        <v>33</v>
      </c>
      <c r="DT54" s="9">
        <v>162</v>
      </c>
      <c r="DU54" s="9">
        <v>14</v>
      </c>
      <c r="DV54" s="9">
        <v>18</v>
      </c>
      <c r="DW54" s="9">
        <v>26</v>
      </c>
      <c r="DX54" s="9">
        <v>56</v>
      </c>
      <c r="DY54" s="9">
        <v>38</v>
      </c>
      <c r="DZ54" s="9">
        <v>59</v>
      </c>
      <c r="EA54" s="9">
        <v>102</v>
      </c>
      <c r="EB54" s="9">
        <v>156</v>
      </c>
      <c r="EC54" s="9">
        <v>87</v>
      </c>
      <c r="ED54" s="9">
        <v>1137</v>
      </c>
      <c r="EE54" s="9">
        <v>122</v>
      </c>
      <c r="EF54" s="9">
        <v>181</v>
      </c>
      <c r="EG54" s="9">
        <v>93</v>
      </c>
      <c r="EH54" s="9">
        <v>99</v>
      </c>
      <c r="EI54" s="9">
        <v>254</v>
      </c>
      <c r="EJ54" s="9">
        <v>141</v>
      </c>
      <c r="EK54" s="9">
        <v>45</v>
      </c>
      <c r="EL54" s="9">
        <v>69</v>
      </c>
      <c r="EM54" s="9">
        <v>133</v>
      </c>
      <c r="EN54" s="9">
        <v>2189</v>
      </c>
      <c r="EO54" s="9">
        <v>566</v>
      </c>
      <c r="EP54" s="9">
        <v>484</v>
      </c>
      <c r="EQ54" s="9">
        <v>336</v>
      </c>
      <c r="ER54" s="9">
        <v>176</v>
      </c>
      <c r="ES54" s="9">
        <v>627</v>
      </c>
      <c r="ET54" s="9">
        <v>1373</v>
      </c>
      <c r="EU54" s="9">
        <v>1172</v>
      </c>
      <c r="EV54" s="9">
        <v>201</v>
      </c>
      <c r="EW54" s="9">
        <v>110</v>
      </c>
      <c r="EX54" s="9">
        <v>91</v>
      </c>
      <c r="EY54" s="9">
        <v>1172</v>
      </c>
      <c r="EZ54" s="9">
        <v>610</v>
      </c>
      <c r="FA54" s="9">
        <v>390</v>
      </c>
      <c r="FB54" s="9">
        <v>97</v>
      </c>
      <c r="FC54" s="9">
        <v>71</v>
      </c>
      <c r="FD54" s="9">
        <v>4</v>
      </c>
      <c r="FE54" s="9">
        <v>236</v>
      </c>
      <c r="FF54" s="9">
        <v>180</v>
      </c>
      <c r="FG54" s="9">
        <v>139</v>
      </c>
      <c r="FH54" s="9">
        <v>185</v>
      </c>
      <c r="FI54" s="9">
        <v>134</v>
      </c>
      <c r="FJ54" s="9">
        <v>66</v>
      </c>
      <c r="FK54" s="9">
        <v>47</v>
      </c>
      <c r="FL54" s="9">
        <v>38</v>
      </c>
      <c r="FM54" s="9">
        <v>4</v>
      </c>
      <c r="FN54" s="9">
        <v>49</v>
      </c>
      <c r="FO54" s="9">
        <v>39</v>
      </c>
      <c r="FP54" s="9">
        <v>11</v>
      </c>
      <c r="FQ54" s="9">
        <v>6</v>
      </c>
      <c r="FR54" s="9">
        <v>7</v>
      </c>
      <c r="FS54" s="9">
        <v>31</v>
      </c>
      <c r="FT54" s="9">
        <v>1172</v>
      </c>
      <c r="FU54" s="9">
        <v>24</v>
      </c>
      <c r="FV54" s="9">
        <v>232</v>
      </c>
      <c r="FW54" s="9">
        <v>76</v>
      </c>
      <c r="FX54" s="9">
        <v>53</v>
      </c>
      <c r="FY54" s="9">
        <v>49</v>
      </c>
      <c r="FZ54" s="9">
        <v>19</v>
      </c>
      <c r="GA54" s="9">
        <v>16</v>
      </c>
      <c r="GB54" s="9">
        <v>14</v>
      </c>
      <c r="GC54" s="9">
        <v>109</v>
      </c>
      <c r="GD54" s="9">
        <v>127</v>
      </c>
      <c r="GE54" s="9">
        <v>158</v>
      </c>
      <c r="GF54" s="9">
        <v>460</v>
      </c>
      <c r="GG54" s="9">
        <v>355</v>
      </c>
      <c r="GH54" s="9">
        <v>2</v>
      </c>
      <c r="GI54" s="9">
        <v>45</v>
      </c>
      <c r="GJ54" s="9">
        <v>20</v>
      </c>
      <c r="GK54" s="9">
        <v>23</v>
      </c>
      <c r="GL54" s="9">
        <v>15</v>
      </c>
      <c r="GM54" s="9">
        <v>1516</v>
      </c>
      <c r="GN54" s="9">
        <v>225</v>
      </c>
      <c r="GO54" s="9">
        <v>0</v>
      </c>
      <c r="GP54" s="9">
        <v>12</v>
      </c>
      <c r="GQ54" s="9">
        <v>142</v>
      </c>
      <c r="GR54" s="9">
        <v>5</v>
      </c>
      <c r="GS54" s="9">
        <v>708</v>
      </c>
      <c r="GT54" s="9">
        <v>134</v>
      </c>
      <c r="GU54" s="9">
        <v>1</v>
      </c>
      <c r="GV54" s="9">
        <v>18</v>
      </c>
      <c r="GW54" s="9">
        <v>261</v>
      </c>
      <c r="GX54" s="9">
        <v>10</v>
      </c>
    </row>
    <row r="55" spans="1:206" ht="12.75">
      <c r="A55" s="5" t="s">
        <v>430</v>
      </c>
      <c r="B55" s="9">
        <v>65.87</v>
      </c>
      <c r="C55" s="9">
        <v>100.66434830991793</v>
      </c>
      <c r="D55" s="9">
        <v>1.5547364028376687</v>
      </c>
      <c r="E55" s="9">
        <v>9.142300737237445</v>
      </c>
      <c r="F55" s="9">
        <v>5.252469049937404</v>
      </c>
      <c r="G55" s="9">
        <v>19.164000556405618</v>
      </c>
      <c r="H55" s="9">
        <v>24.806649047155375</v>
      </c>
      <c r="I55" s="9">
        <v>27.81110029211295</v>
      </c>
      <c r="J55" s="9">
        <v>12.933092224231466</v>
      </c>
      <c r="K55" s="9">
        <v>10.697037140075114</v>
      </c>
      <c r="L55" s="9">
        <v>61.47489219641118</v>
      </c>
      <c r="M55" s="9">
        <v>28.492418973431633</v>
      </c>
      <c r="N55" s="9">
        <v>51.354152176936985</v>
      </c>
      <c r="O55" s="9">
        <v>49.31019613298094</v>
      </c>
      <c r="P55" s="9">
        <v>97.25775490332452</v>
      </c>
      <c r="Q55" s="9">
        <v>3.4065934065934065</v>
      </c>
      <c r="R55" s="9">
        <v>56.117401585756014</v>
      </c>
      <c r="S55" s="9">
        <v>25.773125608568648</v>
      </c>
      <c r="T55" s="9">
        <v>23.438030324106272</v>
      </c>
      <c r="U55" s="9">
        <v>3.0164139657810543</v>
      </c>
      <c r="V55" s="9">
        <v>3.889831687300042</v>
      </c>
      <c r="W55" s="9">
        <v>0</v>
      </c>
      <c r="X55" s="9">
        <v>0</v>
      </c>
      <c r="Y55" s="9">
        <v>41.52455139796912</v>
      </c>
      <c r="Z55" s="9">
        <v>6.423007372374461</v>
      </c>
      <c r="AA55" s="9">
        <v>0.8734177215189873</v>
      </c>
      <c r="AB55" s="9">
        <v>3.3075532062873836</v>
      </c>
      <c r="AC55" s="9">
        <v>3.4065934065934065</v>
      </c>
      <c r="AD55" s="9">
        <v>65.7429406037001</v>
      </c>
      <c r="AE55" s="9">
        <v>7.197384893587426</v>
      </c>
      <c r="AF55" s="9">
        <v>32.970510502156074</v>
      </c>
      <c r="AG55" s="9">
        <v>15.367227708999861</v>
      </c>
      <c r="AH55" s="9">
        <v>0.5822784810126582</v>
      </c>
      <c r="AI55" s="9">
        <v>45.03018500486855</v>
      </c>
      <c r="AJ55" s="9">
        <v>40.17387675615524</v>
      </c>
      <c r="AK55" s="9">
        <v>9.91667825845041</v>
      </c>
      <c r="AL55" s="9">
        <v>3.2085130059813602</v>
      </c>
      <c r="AM55" s="9">
        <v>2.3350952844623727</v>
      </c>
      <c r="AN55" s="9">
        <v>9.142300737237445</v>
      </c>
      <c r="AO55" s="9">
        <v>8.070802615106413</v>
      </c>
      <c r="AP55" s="9">
        <v>83.45124495757408</v>
      </c>
      <c r="AQ55" s="9">
        <v>87.92335512588677</v>
      </c>
      <c r="AR55" s="9">
        <v>9.532480178049799</v>
      </c>
      <c r="AS55" s="9">
        <v>1.6537766031436918</v>
      </c>
      <c r="AT55" s="9">
        <v>0.5822784810126582</v>
      </c>
      <c r="AU55" s="9">
        <v>0.9724579218250105</v>
      </c>
      <c r="AV55" s="9">
        <v>100.66434830991793</v>
      </c>
      <c r="AW55" s="9">
        <v>65.74892196411184</v>
      </c>
      <c r="AX55" s="9">
        <v>32.58033106134372</v>
      </c>
      <c r="AY55" s="9">
        <v>0</v>
      </c>
      <c r="AZ55" s="9">
        <v>0.2911392405063291</v>
      </c>
      <c r="BA55" s="9">
        <v>2.043956043956044</v>
      </c>
      <c r="BB55" s="9">
        <v>0</v>
      </c>
      <c r="BC55" s="9">
        <v>100.66434830991793</v>
      </c>
      <c r="BD55" s="9">
        <v>53.39810822089303</v>
      </c>
      <c r="BE55" s="9">
        <v>13.323271665043817</v>
      </c>
      <c r="BF55" s="9">
        <v>13.323271665043817</v>
      </c>
      <c r="BG55" s="9">
        <v>5.252469049937404</v>
      </c>
      <c r="BH55" s="9">
        <v>6.516066212268743</v>
      </c>
      <c r="BI55" s="9">
        <v>5.153428849631381</v>
      </c>
      <c r="BJ55" s="9">
        <v>3.0164139657810543</v>
      </c>
      <c r="BK55" s="9">
        <v>0.6813186813186813</v>
      </c>
      <c r="BL55" s="9">
        <v>100.66434830991793</v>
      </c>
      <c r="BM55" s="9">
        <v>22.66365280289331</v>
      </c>
      <c r="BN55" s="9">
        <v>3.598692446793713</v>
      </c>
      <c r="BO55" s="9">
        <v>16.0425650299068</v>
      </c>
      <c r="BP55" s="9">
        <v>0</v>
      </c>
      <c r="BQ55" s="9">
        <v>42.986228960912506</v>
      </c>
      <c r="BR55" s="9">
        <v>12.647934344136877</v>
      </c>
      <c r="BS55" s="9">
        <v>100.66434830991793</v>
      </c>
      <c r="BT55" s="9">
        <v>58.45249687021839</v>
      </c>
      <c r="BU55" s="9">
        <v>30.15217693698706</v>
      </c>
      <c r="BV55" s="9">
        <v>1.3626373626373627</v>
      </c>
      <c r="BW55" s="9">
        <v>0</v>
      </c>
      <c r="BX55" s="9">
        <v>0</v>
      </c>
      <c r="BY55" s="9">
        <v>4.961329809431075</v>
      </c>
      <c r="BZ55" s="9">
        <v>10.697037140075114</v>
      </c>
      <c r="CA55" s="9">
        <v>0.5822784810126582</v>
      </c>
      <c r="CB55" s="9">
        <v>1.6537766031436918</v>
      </c>
      <c r="CC55" s="9">
        <v>1.3626373626373627</v>
      </c>
      <c r="CD55" s="9">
        <v>7.098344693281402</v>
      </c>
      <c r="CE55" s="9">
        <v>99.40075114758659</v>
      </c>
      <c r="CF55" s="9">
        <v>97.74697454444289</v>
      </c>
      <c r="CG55" s="9">
        <v>1.6537766031436918</v>
      </c>
      <c r="CH55" s="9">
        <v>0</v>
      </c>
      <c r="CI55" s="9">
        <v>7.872722214494367</v>
      </c>
      <c r="CJ55" s="9">
        <v>86.7647795242732</v>
      </c>
      <c r="CK55" s="9">
        <v>17.89442203366254</v>
      </c>
      <c r="CL55" s="9">
        <v>11.669495061900125</v>
      </c>
      <c r="CM55" s="9">
        <v>77.03421894561136</v>
      </c>
      <c r="CN55" s="9">
        <v>8.752121296425095</v>
      </c>
      <c r="CO55" s="9">
        <v>18.773821115593268</v>
      </c>
      <c r="CP55" s="9">
        <v>24.515509806649046</v>
      </c>
      <c r="CQ55" s="9">
        <v>2.3350952844623727</v>
      </c>
      <c r="CR55" s="9">
        <v>0</v>
      </c>
      <c r="CS55" s="9">
        <v>0</v>
      </c>
      <c r="CT55" s="9">
        <v>77.03421894561136</v>
      </c>
      <c r="CU55" s="9">
        <v>22.65767144248157</v>
      </c>
      <c r="CV55" s="9">
        <v>19.44915843650021</v>
      </c>
      <c r="CW55" s="9">
        <v>0.2911392405063291</v>
      </c>
      <c r="CX55" s="9">
        <v>0.2911392405063291</v>
      </c>
      <c r="CY55" s="9">
        <v>2.3350952844623727</v>
      </c>
      <c r="CZ55" s="9">
        <v>0.2911392405063291</v>
      </c>
      <c r="DA55" s="9">
        <v>2.3350952844623727</v>
      </c>
      <c r="DB55" s="9">
        <v>0.6813186813186813</v>
      </c>
      <c r="DC55" s="9">
        <v>1.3626373626373627</v>
      </c>
      <c r="DD55" s="9">
        <v>0</v>
      </c>
      <c r="DE55" s="9">
        <v>52.04145221866741</v>
      </c>
      <c r="DF55" s="9">
        <v>2.428154124356656</v>
      </c>
      <c r="DG55" s="9">
        <v>9.142300737237445</v>
      </c>
      <c r="DH55" s="9">
        <v>6.0328279315621085</v>
      </c>
      <c r="DI55" s="9">
        <v>18.773821115593268</v>
      </c>
      <c r="DJ55" s="9">
        <v>15.66434830991793</v>
      </c>
      <c r="DK55" s="9">
        <v>52.04145221866741</v>
      </c>
      <c r="DL55" s="9">
        <v>7.197384893587426</v>
      </c>
      <c r="DM55" s="9">
        <v>0.6813186813186813</v>
      </c>
      <c r="DN55" s="9">
        <v>1.3626373626373627</v>
      </c>
      <c r="DO55" s="9">
        <v>0</v>
      </c>
      <c r="DP55" s="9">
        <v>0.9724579218250105</v>
      </c>
      <c r="DQ55" s="9">
        <v>5.642648490749757</v>
      </c>
      <c r="DR55" s="9">
        <v>5.74168869105578</v>
      </c>
      <c r="DS55" s="9">
        <v>1.2635971623313396</v>
      </c>
      <c r="DT55" s="9">
        <v>10.802058700792877</v>
      </c>
      <c r="DU55" s="9">
        <v>0.6813186813186813</v>
      </c>
      <c r="DV55" s="9">
        <v>0</v>
      </c>
      <c r="DW55" s="9">
        <v>0.6813186813186813</v>
      </c>
      <c r="DX55" s="9">
        <v>0.6813186813186813</v>
      </c>
      <c r="DY55" s="9">
        <v>2.8183335651690085</v>
      </c>
      <c r="DZ55" s="9">
        <v>1.1645569620253164</v>
      </c>
      <c r="EA55" s="9">
        <v>4.4721101683127</v>
      </c>
      <c r="EB55" s="9">
        <v>5.933787731256086</v>
      </c>
      <c r="EC55" s="9">
        <v>1.944915843650021</v>
      </c>
      <c r="ED55" s="9">
        <v>52.04145221866741</v>
      </c>
      <c r="EE55" s="9">
        <v>11.576436222005842</v>
      </c>
      <c r="EF55" s="9">
        <v>6.4170260119627205</v>
      </c>
      <c r="EG55" s="9">
        <v>3.2085130059813602</v>
      </c>
      <c r="EH55" s="9">
        <v>0.5822784810126582</v>
      </c>
      <c r="EI55" s="9">
        <v>14.98302962859925</v>
      </c>
      <c r="EJ55" s="9">
        <v>6.323967172068438</v>
      </c>
      <c r="EK55" s="9">
        <v>0.6813186813186813</v>
      </c>
      <c r="EL55" s="9">
        <v>3.3075532062873836</v>
      </c>
      <c r="EM55" s="9">
        <v>4.961329809431075</v>
      </c>
      <c r="EN55" s="9">
        <v>89.96731116984282</v>
      </c>
      <c r="EO55" s="9">
        <v>19.2570593962999</v>
      </c>
      <c r="EP55" s="9">
        <v>20.235498678536654</v>
      </c>
      <c r="EQ55" s="9">
        <v>13.620392265961886</v>
      </c>
      <c r="ER55" s="9">
        <v>8.851161496731116</v>
      </c>
      <c r="ES55" s="9">
        <v>28.003199332313255</v>
      </c>
      <c r="ET55" s="9">
        <v>82.56586451523161</v>
      </c>
      <c r="EU55" s="9">
        <v>56.117401585756014</v>
      </c>
      <c r="EV55" s="9">
        <v>26.44846292947559</v>
      </c>
      <c r="EW55" s="9">
        <v>25.476005007650578</v>
      </c>
      <c r="EX55" s="9">
        <v>0.9724579218250105</v>
      </c>
      <c r="EY55" s="9">
        <v>56.117401585756014</v>
      </c>
      <c r="EZ55" s="9">
        <v>40.84323271665044</v>
      </c>
      <c r="FA55" s="9">
        <v>11.576436222005842</v>
      </c>
      <c r="FB55" s="9">
        <v>0.6813186813186813</v>
      </c>
      <c r="FC55" s="9">
        <v>0.9724579218250105</v>
      </c>
      <c r="FD55" s="9">
        <v>2.043956043956044</v>
      </c>
      <c r="FE55" s="9">
        <v>10.405897899568785</v>
      </c>
      <c r="FF55" s="9">
        <v>15.367227708999861</v>
      </c>
      <c r="FG55" s="9">
        <v>7.197384893587426</v>
      </c>
      <c r="FH55" s="9">
        <v>8.460982055918766</v>
      </c>
      <c r="FI55" s="9">
        <v>3.2085130059813602</v>
      </c>
      <c r="FJ55" s="9">
        <v>0.6813186813186813</v>
      </c>
      <c r="FK55" s="9">
        <v>3.3075532062873836</v>
      </c>
      <c r="FL55" s="9">
        <v>0.6813186813186813</v>
      </c>
      <c r="FM55" s="9">
        <v>0</v>
      </c>
      <c r="FN55" s="9">
        <v>2.23605508415635</v>
      </c>
      <c r="FO55" s="9">
        <v>1.6537766031436918</v>
      </c>
      <c r="FP55" s="9">
        <v>0</v>
      </c>
      <c r="FQ55" s="9">
        <v>0</v>
      </c>
      <c r="FR55" s="9">
        <v>0</v>
      </c>
      <c r="FS55" s="9">
        <v>2.9173737654750314</v>
      </c>
      <c r="FT55" s="9">
        <v>56.117401585756014</v>
      </c>
      <c r="FU55" s="9">
        <v>0.6813186813186813</v>
      </c>
      <c r="FV55" s="9">
        <v>6.125886771456392</v>
      </c>
      <c r="FW55" s="9">
        <v>1.2635971623313396</v>
      </c>
      <c r="FX55" s="9">
        <v>0.6813186813186813</v>
      </c>
      <c r="FY55" s="9">
        <v>2.23605508415635</v>
      </c>
      <c r="FZ55" s="9">
        <v>1.2635971623313396</v>
      </c>
      <c r="GA55" s="9">
        <v>0.2911392405063291</v>
      </c>
      <c r="GB55" s="9">
        <v>0.6813186813186813</v>
      </c>
      <c r="GC55" s="9">
        <v>6.2249269717624145</v>
      </c>
      <c r="GD55" s="9">
        <v>4.180970927806371</v>
      </c>
      <c r="GE55" s="9">
        <v>8.752121296425095</v>
      </c>
      <c r="GF55" s="9">
        <v>19.44915843650021</v>
      </c>
      <c r="GG55" s="9">
        <v>15.751425789400471</v>
      </c>
      <c r="GH55" s="9">
        <v>0</v>
      </c>
      <c r="GI55" s="9">
        <v>1.6537766031436918</v>
      </c>
      <c r="GJ55" s="9">
        <v>0</v>
      </c>
      <c r="GK55" s="9">
        <v>0</v>
      </c>
      <c r="GL55" s="9">
        <v>2.043956043956044</v>
      </c>
      <c r="GM55" s="9">
        <v>61.47489219641118</v>
      </c>
      <c r="GN55" s="9">
        <v>20.328557518430934</v>
      </c>
      <c r="GO55" s="9">
        <v>0</v>
      </c>
      <c r="GP55" s="9">
        <v>0.8734177215189873</v>
      </c>
      <c r="GQ55" s="9">
        <v>8.367923216024481</v>
      </c>
      <c r="GR55" s="9">
        <v>0.6813186813186813</v>
      </c>
      <c r="GS55" s="9">
        <v>24.416469606343025</v>
      </c>
      <c r="GT55" s="9">
        <v>2.23605508415635</v>
      </c>
      <c r="GU55" s="9">
        <v>0.6813186813186813</v>
      </c>
      <c r="GV55" s="9">
        <v>0.2911392405063291</v>
      </c>
      <c r="GW55" s="9">
        <v>2.3350952844623727</v>
      </c>
      <c r="GX55" s="9">
        <v>1.2635971623313396</v>
      </c>
    </row>
    <row r="56" spans="1:206" ht="12.75">
      <c r="A56" s="5" t="s">
        <v>431</v>
      </c>
      <c r="B56" s="9">
        <v>68.52</v>
      </c>
      <c r="C56" s="9">
        <v>1697.65</v>
      </c>
      <c r="D56" s="9">
        <v>75.08333333333334</v>
      </c>
      <c r="E56" s="9">
        <v>242.26666666666665</v>
      </c>
      <c r="F56" s="9">
        <v>192.86666666666667</v>
      </c>
      <c r="G56" s="9">
        <v>311.8833333333333</v>
      </c>
      <c r="H56" s="9">
        <v>445.9</v>
      </c>
      <c r="I56" s="9">
        <v>283.95</v>
      </c>
      <c r="J56" s="9">
        <v>145.7</v>
      </c>
      <c r="K56" s="9">
        <v>317.35</v>
      </c>
      <c r="L56" s="9">
        <v>1061.4333333333334</v>
      </c>
      <c r="M56" s="9">
        <v>318.8666666666667</v>
      </c>
      <c r="N56" s="9">
        <v>837.4</v>
      </c>
      <c r="O56" s="9">
        <v>860.25</v>
      </c>
      <c r="P56" s="9">
        <v>1691.65</v>
      </c>
      <c r="Q56" s="9">
        <v>6</v>
      </c>
      <c r="R56" s="9">
        <v>723.15</v>
      </c>
      <c r="S56" s="9">
        <v>203.55</v>
      </c>
      <c r="T56" s="9">
        <v>258.0333333333333</v>
      </c>
      <c r="U56" s="9">
        <v>125.55</v>
      </c>
      <c r="V56" s="9">
        <v>94.31666666666666</v>
      </c>
      <c r="W56" s="9">
        <v>32.083333333333336</v>
      </c>
      <c r="X56" s="9">
        <v>9.616666666666667</v>
      </c>
      <c r="Y56" s="9">
        <v>530.8333333333333</v>
      </c>
      <c r="Z56" s="9">
        <v>52.61666666666667</v>
      </c>
      <c r="AA56" s="9">
        <v>37</v>
      </c>
      <c r="AB56" s="9">
        <v>76.08333333333333</v>
      </c>
      <c r="AC56" s="9">
        <v>17.616666666666667</v>
      </c>
      <c r="AD56" s="9">
        <v>1075.45</v>
      </c>
      <c r="AE56" s="9">
        <v>96.23333333333333</v>
      </c>
      <c r="AF56" s="9">
        <v>287.4</v>
      </c>
      <c r="AG56" s="9">
        <v>259.9666666666667</v>
      </c>
      <c r="AH56" s="9">
        <v>79.55</v>
      </c>
      <c r="AI56" s="9">
        <v>948.5166666666667</v>
      </c>
      <c r="AJ56" s="9">
        <v>504.9666666666667</v>
      </c>
      <c r="AK56" s="9">
        <v>178.93333333333334</v>
      </c>
      <c r="AL56" s="9">
        <v>49.233333333333334</v>
      </c>
      <c r="AM56" s="9">
        <v>16</v>
      </c>
      <c r="AN56" s="9">
        <v>124.93333333333334</v>
      </c>
      <c r="AO56" s="9">
        <v>177.08333333333331</v>
      </c>
      <c r="AP56" s="9">
        <v>1395.6333333333332</v>
      </c>
      <c r="AQ56" s="9">
        <v>1533.4833333333333</v>
      </c>
      <c r="AR56" s="9">
        <v>105.93333333333334</v>
      </c>
      <c r="AS56" s="9">
        <v>11</v>
      </c>
      <c r="AT56" s="9">
        <v>7.616666666666667</v>
      </c>
      <c r="AU56" s="9">
        <v>39.61666666666667</v>
      </c>
      <c r="AV56" s="9">
        <v>1697.65</v>
      </c>
      <c r="AW56" s="9">
        <v>1160.05</v>
      </c>
      <c r="AX56" s="9">
        <v>474.3666666666667</v>
      </c>
      <c r="AY56" s="9">
        <v>7</v>
      </c>
      <c r="AZ56" s="9">
        <v>5</v>
      </c>
      <c r="BA56" s="9">
        <v>31.616666666666667</v>
      </c>
      <c r="BB56" s="9">
        <v>7</v>
      </c>
      <c r="BC56" s="9">
        <v>1697.65</v>
      </c>
      <c r="BD56" s="9">
        <v>885.8833333333333</v>
      </c>
      <c r="BE56" s="9">
        <v>253.86666666666667</v>
      </c>
      <c r="BF56" s="9">
        <v>239.31666666666666</v>
      </c>
      <c r="BG56" s="9">
        <v>49.7</v>
      </c>
      <c r="BH56" s="9">
        <v>157.95</v>
      </c>
      <c r="BI56" s="9">
        <v>71.7</v>
      </c>
      <c r="BJ56" s="9">
        <v>34.61666666666667</v>
      </c>
      <c r="BK56" s="9">
        <v>4.616666666666667</v>
      </c>
      <c r="BL56" s="9">
        <v>1697.65</v>
      </c>
      <c r="BM56" s="9">
        <v>571.6833333333334</v>
      </c>
      <c r="BN56" s="9">
        <v>118.18333333333334</v>
      </c>
      <c r="BO56" s="9">
        <v>195.78333333333333</v>
      </c>
      <c r="BP56" s="9">
        <v>0.6166666666666667</v>
      </c>
      <c r="BQ56" s="9">
        <v>641.3666666666667</v>
      </c>
      <c r="BR56" s="9">
        <v>142.4</v>
      </c>
      <c r="BS56" s="9">
        <v>1697.65</v>
      </c>
      <c r="BT56" s="9">
        <v>1109.5833333333335</v>
      </c>
      <c r="BU56" s="9">
        <v>494.3666666666667</v>
      </c>
      <c r="BV56" s="9">
        <v>12.233333333333334</v>
      </c>
      <c r="BW56" s="9">
        <v>11</v>
      </c>
      <c r="BX56" s="9">
        <v>3</v>
      </c>
      <c r="BY56" s="9">
        <v>24.616666666666667</v>
      </c>
      <c r="BZ56" s="9">
        <v>69.46666666666667</v>
      </c>
      <c r="CA56" s="9">
        <v>7</v>
      </c>
      <c r="CB56" s="9">
        <v>8</v>
      </c>
      <c r="CC56" s="9">
        <v>11</v>
      </c>
      <c r="CD56" s="9">
        <v>43.46666666666667</v>
      </c>
      <c r="CE56" s="9">
        <v>1653.8</v>
      </c>
      <c r="CF56" s="9">
        <v>1647.8</v>
      </c>
      <c r="CG56" s="9">
        <v>5</v>
      </c>
      <c r="CH56" s="9">
        <v>1</v>
      </c>
      <c r="CI56" s="9">
        <v>68.7</v>
      </c>
      <c r="CJ56" s="9">
        <v>1547.8666666666668</v>
      </c>
      <c r="CK56" s="9">
        <v>310.8</v>
      </c>
      <c r="CL56" s="9">
        <v>97.31666666666666</v>
      </c>
      <c r="CM56" s="9">
        <v>1234.6</v>
      </c>
      <c r="CN56" s="9">
        <v>180.55</v>
      </c>
      <c r="CO56" s="9">
        <v>453.9666666666667</v>
      </c>
      <c r="CP56" s="9">
        <v>202.03333333333333</v>
      </c>
      <c r="CQ56" s="9">
        <v>35.61666666666667</v>
      </c>
      <c r="CR56" s="9">
        <v>17.616666666666667</v>
      </c>
      <c r="CS56" s="9">
        <v>4</v>
      </c>
      <c r="CT56" s="9">
        <v>1234.6</v>
      </c>
      <c r="CU56" s="9">
        <v>340.81666666666666</v>
      </c>
      <c r="CV56" s="9">
        <v>195.25</v>
      </c>
      <c r="CW56" s="9">
        <v>50.083333333333336</v>
      </c>
      <c r="CX56" s="9">
        <v>43.55</v>
      </c>
      <c r="CY56" s="9">
        <v>40.083333333333336</v>
      </c>
      <c r="CZ56" s="9">
        <v>11.85</v>
      </c>
      <c r="DA56" s="9">
        <v>35.61666666666667</v>
      </c>
      <c r="DB56" s="9">
        <v>5</v>
      </c>
      <c r="DC56" s="9">
        <v>13</v>
      </c>
      <c r="DD56" s="9">
        <v>2</v>
      </c>
      <c r="DE56" s="9">
        <v>854.1666666666666</v>
      </c>
      <c r="DF56" s="9">
        <v>56.85</v>
      </c>
      <c r="DG56" s="9">
        <v>194.55</v>
      </c>
      <c r="DH56" s="9">
        <v>155.25</v>
      </c>
      <c r="DI56" s="9">
        <v>308.41666666666663</v>
      </c>
      <c r="DJ56" s="9">
        <v>139.1</v>
      </c>
      <c r="DK56" s="9">
        <v>854.1666666666666</v>
      </c>
      <c r="DL56" s="9">
        <v>28.7</v>
      </c>
      <c r="DM56" s="9">
        <v>7</v>
      </c>
      <c r="DN56" s="9">
        <v>33.233333333333334</v>
      </c>
      <c r="DO56" s="9">
        <v>6</v>
      </c>
      <c r="DP56" s="9">
        <v>6.616666666666667</v>
      </c>
      <c r="DQ56" s="9">
        <v>95.78333333333333</v>
      </c>
      <c r="DR56" s="9">
        <v>113.78333333333333</v>
      </c>
      <c r="DS56" s="9">
        <v>35.233333333333334</v>
      </c>
      <c r="DT56" s="9">
        <v>112.93333333333334</v>
      </c>
      <c r="DU56" s="9">
        <v>13</v>
      </c>
      <c r="DV56" s="9">
        <v>9</v>
      </c>
      <c r="DW56" s="9">
        <v>9.616666666666667</v>
      </c>
      <c r="DX56" s="9">
        <v>37.46666666666667</v>
      </c>
      <c r="DY56" s="9">
        <v>44.61666666666667</v>
      </c>
      <c r="DZ56" s="9">
        <v>53.93333333333334</v>
      </c>
      <c r="EA56" s="9">
        <v>78.46666666666667</v>
      </c>
      <c r="EB56" s="9">
        <v>117.55</v>
      </c>
      <c r="EC56" s="9">
        <v>51.233333333333334</v>
      </c>
      <c r="ED56" s="9">
        <v>854.1666666666666</v>
      </c>
      <c r="EE56" s="9">
        <v>114.4</v>
      </c>
      <c r="EF56" s="9">
        <v>153.25</v>
      </c>
      <c r="EG56" s="9">
        <v>105.08333333333334</v>
      </c>
      <c r="EH56" s="9">
        <v>62.46666666666667</v>
      </c>
      <c r="EI56" s="9">
        <v>136.48333333333335</v>
      </c>
      <c r="EJ56" s="9">
        <v>79.46666666666667</v>
      </c>
      <c r="EK56" s="9">
        <v>61.85</v>
      </c>
      <c r="EL56" s="9">
        <v>45.083333333333336</v>
      </c>
      <c r="EM56" s="9">
        <v>96.08333333333333</v>
      </c>
      <c r="EN56" s="9">
        <v>1380.3</v>
      </c>
      <c r="EO56" s="9">
        <v>270.18333333333334</v>
      </c>
      <c r="EP56" s="9">
        <v>311.0333333333333</v>
      </c>
      <c r="EQ56" s="9">
        <v>219.71666666666667</v>
      </c>
      <c r="ER56" s="9">
        <v>128.31666666666666</v>
      </c>
      <c r="ES56" s="9">
        <v>451.05</v>
      </c>
      <c r="ET56" s="9">
        <v>774.6166666666667</v>
      </c>
      <c r="EU56" s="9">
        <v>723.15</v>
      </c>
      <c r="EV56" s="9">
        <v>51.46666666666667</v>
      </c>
      <c r="EW56" s="9">
        <v>19.85</v>
      </c>
      <c r="EX56" s="9">
        <v>31.616666666666667</v>
      </c>
      <c r="EY56" s="9">
        <v>723.15</v>
      </c>
      <c r="EZ56" s="9">
        <v>446.8333333333333</v>
      </c>
      <c r="FA56" s="9">
        <v>172.08333333333331</v>
      </c>
      <c r="FB56" s="9">
        <v>80.61666666666667</v>
      </c>
      <c r="FC56" s="9">
        <v>19</v>
      </c>
      <c r="FD56" s="9">
        <v>4.616666666666667</v>
      </c>
      <c r="FE56" s="9">
        <v>102.85</v>
      </c>
      <c r="FF56" s="9">
        <v>100.7</v>
      </c>
      <c r="FG56" s="9">
        <v>73.46666666666667</v>
      </c>
      <c r="FH56" s="9">
        <v>103.01666666666667</v>
      </c>
      <c r="FI56" s="9">
        <v>142.4</v>
      </c>
      <c r="FJ56" s="9">
        <v>38.46666666666667</v>
      </c>
      <c r="FK56" s="9">
        <v>35.7</v>
      </c>
      <c r="FL56" s="9">
        <v>36.85</v>
      </c>
      <c r="FM56" s="9">
        <v>2</v>
      </c>
      <c r="FN56" s="9">
        <v>33.233333333333334</v>
      </c>
      <c r="FO56" s="9">
        <v>20.85</v>
      </c>
      <c r="FP56" s="9">
        <v>12.616666666666667</v>
      </c>
      <c r="FQ56" s="9">
        <v>0</v>
      </c>
      <c r="FR56" s="9">
        <v>7</v>
      </c>
      <c r="FS56" s="9">
        <v>14</v>
      </c>
      <c r="FT56" s="9">
        <v>723.15</v>
      </c>
      <c r="FU56" s="9">
        <v>11.616666666666667</v>
      </c>
      <c r="FV56" s="9">
        <v>225.1</v>
      </c>
      <c r="FW56" s="9">
        <v>62.46666666666667</v>
      </c>
      <c r="FX56" s="9">
        <v>54.85</v>
      </c>
      <c r="FY56" s="9">
        <v>33.233333333333334</v>
      </c>
      <c r="FZ56" s="9">
        <v>13.233333333333334</v>
      </c>
      <c r="GA56" s="9">
        <v>14</v>
      </c>
      <c r="GB56" s="9">
        <v>6</v>
      </c>
      <c r="GC56" s="9">
        <v>36</v>
      </c>
      <c r="GD56" s="9">
        <v>66.85</v>
      </c>
      <c r="GE56" s="9">
        <v>78.85</v>
      </c>
      <c r="GF56" s="9">
        <v>216.4</v>
      </c>
      <c r="GG56" s="9">
        <v>164.78333333333333</v>
      </c>
      <c r="GH56" s="9">
        <v>0</v>
      </c>
      <c r="GI56" s="9">
        <v>21</v>
      </c>
      <c r="GJ56" s="9">
        <v>11</v>
      </c>
      <c r="GK56" s="9">
        <v>8</v>
      </c>
      <c r="GL56" s="9">
        <v>11.616666666666667</v>
      </c>
      <c r="GM56" s="9">
        <v>1149.5166666666667</v>
      </c>
      <c r="GN56" s="9">
        <v>217.18333333333334</v>
      </c>
      <c r="GO56" s="9">
        <v>1</v>
      </c>
      <c r="GP56" s="9">
        <v>13</v>
      </c>
      <c r="GQ56" s="9">
        <v>64.4</v>
      </c>
      <c r="GR56" s="9">
        <v>1.85</v>
      </c>
      <c r="GS56" s="9">
        <v>506.51666666666665</v>
      </c>
      <c r="GT56" s="9">
        <v>116.4</v>
      </c>
      <c r="GU56" s="9">
        <v>1</v>
      </c>
      <c r="GV56" s="9">
        <v>25.616666666666667</v>
      </c>
      <c r="GW56" s="9">
        <v>190.93333333333334</v>
      </c>
      <c r="GX56" s="9">
        <v>11.616666666666667</v>
      </c>
    </row>
    <row r="57" spans="1:206" ht="12.75">
      <c r="A57" s="5" t="s">
        <v>432</v>
      </c>
      <c r="B57" s="9">
        <v>345.72</v>
      </c>
      <c r="C57" s="9">
        <v>452</v>
      </c>
      <c r="D57" s="9">
        <v>10</v>
      </c>
      <c r="E57" s="9">
        <v>25</v>
      </c>
      <c r="F57" s="9">
        <v>41</v>
      </c>
      <c r="G57" s="9">
        <v>63</v>
      </c>
      <c r="H57" s="9">
        <v>122</v>
      </c>
      <c r="I57" s="9">
        <v>143</v>
      </c>
      <c r="J57" s="9">
        <v>48</v>
      </c>
      <c r="K57" s="9">
        <v>35</v>
      </c>
      <c r="L57" s="9">
        <v>279</v>
      </c>
      <c r="M57" s="9">
        <v>138</v>
      </c>
      <c r="N57" s="9">
        <v>222</v>
      </c>
      <c r="O57" s="9">
        <v>230</v>
      </c>
      <c r="P57" s="9">
        <v>452</v>
      </c>
      <c r="Q57" s="9">
        <v>0</v>
      </c>
      <c r="R57" s="9">
        <v>243</v>
      </c>
      <c r="S57" s="9">
        <v>89</v>
      </c>
      <c r="T57" s="9">
        <v>112</v>
      </c>
      <c r="U57" s="9">
        <v>34</v>
      </c>
      <c r="V57" s="9">
        <v>4</v>
      </c>
      <c r="W57" s="9">
        <v>3</v>
      </c>
      <c r="X57" s="9">
        <v>1</v>
      </c>
      <c r="Y57" s="9">
        <v>159</v>
      </c>
      <c r="Z57" s="9">
        <v>27</v>
      </c>
      <c r="AA57" s="9">
        <v>7</v>
      </c>
      <c r="AB57" s="9">
        <v>27</v>
      </c>
      <c r="AC57" s="9">
        <v>20</v>
      </c>
      <c r="AD57" s="9">
        <v>307</v>
      </c>
      <c r="AE57" s="9">
        <v>36</v>
      </c>
      <c r="AF57" s="9">
        <v>128</v>
      </c>
      <c r="AG57" s="9">
        <v>64</v>
      </c>
      <c r="AH57" s="9">
        <v>15</v>
      </c>
      <c r="AI57" s="9">
        <v>176</v>
      </c>
      <c r="AJ57" s="9">
        <v>150</v>
      </c>
      <c r="AK57" s="9">
        <v>80</v>
      </c>
      <c r="AL57" s="9">
        <v>31</v>
      </c>
      <c r="AM57" s="9">
        <v>15</v>
      </c>
      <c r="AN57" s="9">
        <v>68</v>
      </c>
      <c r="AO57" s="9">
        <v>66</v>
      </c>
      <c r="AP57" s="9">
        <v>318</v>
      </c>
      <c r="AQ57" s="9">
        <v>398</v>
      </c>
      <c r="AR57" s="9">
        <v>22</v>
      </c>
      <c r="AS57" s="9">
        <v>5</v>
      </c>
      <c r="AT57" s="9">
        <v>3</v>
      </c>
      <c r="AU57" s="9">
        <v>24</v>
      </c>
      <c r="AV57" s="9">
        <v>452</v>
      </c>
      <c r="AW57" s="9">
        <v>323</v>
      </c>
      <c r="AX57" s="9">
        <v>115</v>
      </c>
      <c r="AY57" s="9">
        <v>4</v>
      </c>
      <c r="AZ57" s="9">
        <v>3</v>
      </c>
      <c r="BA57" s="9">
        <v>6</v>
      </c>
      <c r="BB57" s="9">
        <v>0</v>
      </c>
      <c r="BC57" s="9">
        <v>452</v>
      </c>
      <c r="BD57" s="9">
        <v>240</v>
      </c>
      <c r="BE57" s="9">
        <v>69</v>
      </c>
      <c r="BF57" s="9">
        <v>67</v>
      </c>
      <c r="BG57" s="9">
        <v>5</v>
      </c>
      <c r="BH57" s="9">
        <v>41</v>
      </c>
      <c r="BI57" s="9">
        <v>25</v>
      </c>
      <c r="BJ57" s="9">
        <v>5</v>
      </c>
      <c r="BK57" s="9">
        <v>0</v>
      </c>
      <c r="BL57" s="9">
        <v>452</v>
      </c>
      <c r="BM57" s="9">
        <v>184</v>
      </c>
      <c r="BN57" s="9">
        <v>13</v>
      </c>
      <c r="BO57" s="9">
        <v>40</v>
      </c>
      <c r="BP57" s="9">
        <v>0</v>
      </c>
      <c r="BQ57" s="9">
        <v>167</v>
      </c>
      <c r="BR57" s="9">
        <v>46</v>
      </c>
      <c r="BS57" s="9">
        <v>452</v>
      </c>
      <c r="BT57" s="9">
        <v>312</v>
      </c>
      <c r="BU57" s="9">
        <v>117</v>
      </c>
      <c r="BV57" s="9">
        <v>3</v>
      </c>
      <c r="BW57" s="9">
        <v>7</v>
      </c>
      <c r="BX57" s="9">
        <v>1</v>
      </c>
      <c r="BY57" s="9">
        <v>7</v>
      </c>
      <c r="BZ57" s="9">
        <v>13</v>
      </c>
      <c r="CA57" s="9">
        <v>3</v>
      </c>
      <c r="CB57" s="9">
        <v>0</v>
      </c>
      <c r="CC57" s="9">
        <v>0</v>
      </c>
      <c r="CD57" s="9">
        <v>10</v>
      </c>
      <c r="CE57" s="9">
        <v>445</v>
      </c>
      <c r="CF57" s="9">
        <v>441</v>
      </c>
      <c r="CG57" s="9">
        <v>4</v>
      </c>
      <c r="CH57" s="9">
        <v>0</v>
      </c>
      <c r="CI57" s="9">
        <v>4</v>
      </c>
      <c r="CJ57" s="9">
        <v>433</v>
      </c>
      <c r="CK57" s="9">
        <v>94</v>
      </c>
      <c r="CL57" s="9">
        <v>12</v>
      </c>
      <c r="CM57" s="9">
        <v>369</v>
      </c>
      <c r="CN57" s="9">
        <v>42</v>
      </c>
      <c r="CO57" s="9">
        <v>103</v>
      </c>
      <c r="CP57" s="9">
        <v>55</v>
      </c>
      <c r="CQ57" s="9">
        <v>23</v>
      </c>
      <c r="CR57" s="9">
        <v>4</v>
      </c>
      <c r="CS57" s="9">
        <v>2</v>
      </c>
      <c r="CT57" s="9">
        <v>369</v>
      </c>
      <c r="CU57" s="9">
        <v>140</v>
      </c>
      <c r="CV57" s="9">
        <v>88</v>
      </c>
      <c r="CW57" s="9">
        <v>8</v>
      </c>
      <c r="CX57" s="9">
        <v>11</v>
      </c>
      <c r="CY57" s="9">
        <v>28</v>
      </c>
      <c r="CZ57" s="9">
        <v>5</v>
      </c>
      <c r="DA57" s="9">
        <v>23</v>
      </c>
      <c r="DB57" s="9">
        <v>5</v>
      </c>
      <c r="DC57" s="9">
        <v>10</v>
      </c>
      <c r="DD57" s="9">
        <v>3</v>
      </c>
      <c r="DE57" s="9">
        <v>204</v>
      </c>
      <c r="DF57" s="9">
        <v>12</v>
      </c>
      <c r="DG57" s="9">
        <v>47</v>
      </c>
      <c r="DH57" s="9">
        <v>34</v>
      </c>
      <c r="DI57" s="9">
        <v>61</v>
      </c>
      <c r="DJ57" s="9">
        <v>50</v>
      </c>
      <c r="DK57" s="9">
        <v>204</v>
      </c>
      <c r="DL57" s="9">
        <v>25</v>
      </c>
      <c r="DM57" s="9">
        <v>5</v>
      </c>
      <c r="DN57" s="9">
        <v>13</v>
      </c>
      <c r="DO57" s="9">
        <v>2</v>
      </c>
      <c r="DP57" s="9">
        <v>2</v>
      </c>
      <c r="DQ57" s="9">
        <v>33</v>
      </c>
      <c r="DR57" s="9">
        <v>11</v>
      </c>
      <c r="DS57" s="9">
        <v>8</v>
      </c>
      <c r="DT57" s="9">
        <v>12</v>
      </c>
      <c r="DU57" s="9">
        <v>6</v>
      </c>
      <c r="DV57" s="9">
        <v>2</v>
      </c>
      <c r="DW57" s="9">
        <v>15</v>
      </c>
      <c r="DX57" s="9">
        <v>7</v>
      </c>
      <c r="DY57" s="9">
        <v>6</v>
      </c>
      <c r="DZ57" s="9">
        <v>5</v>
      </c>
      <c r="EA57" s="9">
        <v>8</v>
      </c>
      <c r="EB57" s="9">
        <v>30</v>
      </c>
      <c r="EC57" s="9">
        <v>14</v>
      </c>
      <c r="ED57" s="9">
        <v>204</v>
      </c>
      <c r="EE57" s="9">
        <v>22</v>
      </c>
      <c r="EF57" s="9">
        <v>21</v>
      </c>
      <c r="EG57" s="9">
        <v>16</v>
      </c>
      <c r="EH57" s="9">
        <v>14</v>
      </c>
      <c r="EI57" s="9">
        <v>61</v>
      </c>
      <c r="EJ57" s="9">
        <v>26</v>
      </c>
      <c r="EK57" s="9">
        <v>5</v>
      </c>
      <c r="EL57" s="9">
        <v>23</v>
      </c>
      <c r="EM57" s="9">
        <v>16</v>
      </c>
      <c r="EN57" s="9">
        <v>417</v>
      </c>
      <c r="EO57" s="9">
        <v>168</v>
      </c>
      <c r="EP57" s="9">
        <v>84</v>
      </c>
      <c r="EQ57" s="9">
        <v>49</v>
      </c>
      <c r="ER57" s="9">
        <v>35</v>
      </c>
      <c r="ES57" s="9">
        <v>81</v>
      </c>
      <c r="ET57" s="9">
        <v>286</v>
      </c>
      <c r="EU57" s="9">
        <v>243</v>
      </c>
      <c r="EV57" s="9">
        <v>43</v>
      </c>
      <c r="EW57" s="9">
        <v>35</v>
      </c>
      <c r="EX57" s="9">
        <v>8</v>
      </c>
      <c r="EY57" s="9">
        <v>243</v>
      </c>
      <c r="EZ57" s="9">
        <v>141</v>
      </c>
      <c r="FA57" s="9">
        <v>83</v>
      </c>
      <c r="FB57" s="9">
        <v>18</v>
      </c>
      <c r="FC57" s="9">
        <v>1</v>
      </c>
      <c r="FD57" s="9">
        <v>0</v>
      </c>
      <c r="FE57" s="9">
        <v>40</v>
      </c>
      <c r="FF57" s="9">
        <v>49</v>
      </c>
      <c r="FG57" s="9">
        <v>26</v>
      </c>
      <c r="FH57" s="9">
        <v>58</v>
      </c>
      <c r="FI57" s="9">
        <v>12</v>
      </c>
      <c r="FJ57" s="9">
        <v>15</v>
      </c>
      <c r="FK57" s="9">
        <v>12</v>
      </c>
      <c r="FL57" s="9">
        <v>6</v>
      </c>
      <c r="FM57" s="9">
        <v>0</v>
      </c>
      <c r="FN57" s="9">
        <v>6</v>
      </c>
      <c r="FO57" s="9">
        <v>11</v>
      </c>
      <c r="FP57" s="9">
        <v>1</v>
      </c>
      <c r="FQ57" s="9">
        <v>2</v>
      </c>
      <c r="FR57" s="9">
        <v>2</v>
      </c>
      <c r="FS57" s="9">
        <v>3</v>
      </c>
      <c r="FT57" s="9">
        <v>243</v>
      </c>
      <c r="FU57" s="9">
        <v>6</v>
      </c>
      <c r="FV57" s="9">
        <v>25</v>
      </c>
      <c r="FW57" s="9">
        <v>5</v>
      </c>
      <c r="FX57" s="9">
        <v>9</v>
      </c>
      <c r="FY57" s="9">
        <v>6</v>
      </c>
      <c r="FZ57" s="9">
        <v>1</v>
      </c>
      <c r="GA57" s="9">
        <v>2</v>
      </c>
      <c r="GB57" s="9">
        <v>3</v>
      </c>
      <c r="GC57" s="9">
        <v>21</v>
      </c>
      <c r="GD57" s="9">
        <v>19</v>
      </c>
      <c r="GE57" s="9">
        <v>29</v>
      </c>
      <c r="GF57" s="9">
        <v>98</v>
      </c>
      <c r="GG57" s="9">
        <v>81</v>
      </c>
      <c r="GH57" s="9">
        <v>0</v>
      </c>
      <c r="GI57" s="9">
        <v>4</v>
      </c>
      <c r="GJ57" s="9">
        <v>4</v>
      </c>
      <c r="GK57" s="9">
        <v>8</v>
      </c>
      <c r="GL57" s="9">
        <v>1</v>
      </c>
      <c r="GM57" s="9">
        <v>239</v>
      </c>
      <c r="GN57" s="9">
        <v>58</v>
      </c>
      <c r="GO57" s="9">
        <v>0</v>
      </c>
      <c r="GP57" s="9">
        <v>4</v>
      </c>
      <c r="GQ57" s="9">
        <v>19</v>
      </c>
      <c r="GR57" s="9">
        <v>2</v>
      </c>
      <c r="GS57" s="9">
        <v>105</v>
      </c>
      <c r="GT57" s="9">
        <v>22</v>
      </c>
      <c r="GU57" s="9">
        <v>0</v>
      </c>
      <c r="GV57" s="9">
        <v>0</v>
      </c>
      <c r="GW57" s="9">
        <v>22</v>
      </c>
      <c r="GX57" s="9">
        <v>7</v>
      </c>
    </row>
    <row r="58" spans="1:206" ht="12.75">
      <c r="A58" s="5" t="s">
        <v>433</v>
      </c>
      <c r="B58" s="9">
        <v>177.94</v>
      </c>
      <c r="C58" s="9">
        <v>192.05882352941177</v>
      </c>
      <c r="D58" s="9">
        <v>5.838235294117647</v>
      </c>
      <c r="E58" s="9">
        <v>24.176470588235293</v>
      </c>
      <c r="F58" s="9">
        <v>17.455882352941178</v>
      </c>
      <c r="G58" s="9">
        <v>18.955882352941178</v>
      </c>
      <c r="H58" s="9">
        <v>62.41176470588235</v>
      </c>
      <c r="I58" s="9">
        <v>45.955882352941174</v>
      </c>
      <c r="J58" s="9">
        <v>17.264705882352942</v>
      </c>
      <c r="K58" s="9">
        <v>30.014705882352942</v>
      </c>
      <c r="L58" s="9">
        <v>116.08823529411765</v>
      </c>
      <c r="M58" s="9">
        <v>45.955882352941174</v>
      </c>
      <c r="N58" s="9">
        <v>90</v>
      </c>
      <c r="O58" s="9">
        <v>102.05882352941177</v>
      </c>
      <c r="P58" s="9">
        <v>190.05882352941177</v>
      </c>
      <c r="Q58" s="9">
        <v>2</v>
      </c>
      <c r="R58" s="9">
        <v>85.19117647058823</v>
      </c>
      <c r="S58" s="9">
        <v>24.36764705882353</v>
      </c>
      <c r="T58" s="9">
        <v>37.10294117647059</v>
      </c>
      <c r="U58" s="9">
        <v>8.794117647058822</v>
      </c>
      <c r="V58" s="9">
        <v>10.808823529411764</v>
      </c>
      <c r="W58" s="9">
        <v>2.838235294117647</v>
      </c>
      <c r="X58" s="9">
        <v>1.2794117647058822</v>
      </c>
      <c r="Y58" s="9">
        <v>65.95588235294117</v>
      </c>
      <c r="Z58" s="9">
        <v>2</v>
      </c>
      <c r="AA58" s="9">
        <v>1</v>
      </c>
      <c r="AB58" s="9">
        <v>8.485294117647058</v>
      </c>
      <c r="AC58" s="9">
        <v>5.294117647058823</v>
      </c>
      <c r="AD58" s="9">
        <v>128.0735294117647</v>
      </c>
      <c r="AE58" s="9">
        <v>6.367647058823529</v>
      </c>
      <c r="AF58" s="9">
        <v>44.14705882352941</v>
      </c>
      <c r="AG58" s="9">
        <v>24.38235294117647</v>
      </c>
      <c r="AH58" s="9">
        <v>10.294117647058824</v>
      </c>
      <c r="AI58" s="9">
        <v>106.91176470588235</v>
      </c>
      <c r="AJ58" s="9">
        <v>51.92647058823529</v>
      </c>
      <c r="AK58" s="9">
        <v>22.205882352941178</v>
      </c>
      <c r="AL58" s="9">
        <v>8.014705882352942</v>
      </c>
      <c r="AM58" s="9">
        <v>3</v>
      </c>
      <c r="AN58" s="9">
        <v>14.720588235294118</v>
      </c>
      <c r="AO58" s="9">
        <v>24.441176470588236</v>
      </c>
      <c r="AP58" s="9">
        <v>152.89705882352942</v>
      </c>
      <c r="AQ58" s="9">
        <v>173.35294117647058</v>
      </c>
      <c r="AR58" s="9">
        <v>12.441176470588236</v>
      </c>
      <c r="AS58" s="9">
        <v>0.6323529411764706</v>
      </c>
      <c r="AT58" s="9">
        <v>0</v>
      </c>
      <c r="AU58" s="9">
        <v>5.632352941176471</v>
      </c>
      <c r="AV58" s="9">
        <v>192.05882352941177</v>
      </c>
      <c r="AW58" s="9">
        <v>95.75</v>
      </c>
      <c r="AX58" s="9">
        <v>91.27941176470588</v>
      </c>
      <c r="AY58" s="9">
        <v>0</v>
      </c>
      <c r="AZ58" s="9">
        <v>0</v>
      </c>
      <c r="BA58" s="9">
        <v>2.3970588235294117</v>
      </c>
      <c r="BB58" s="9">
        <v>0</v>
      </c>
      <c r="BC58" s="9">
        <v>192.05882352941177</v>
      </c>
      <c r="BD58" s="9">
        <v>62.69117647058823</v>
      </c>
      <c r="BE58" s="9">
        <v>54.720588235294116</v>
      </c>
      <c r="BF58" s="9">
        <v>28.573529411764707</v>
      </c>
      <c r="BG58" s="9">
        <v>8.852941176470589</v>
      </c>
      <c r="BH58" s="9">
        <v>18.514705882352942</v>
      </c>
      <c r="BI58" s="9">
        <v>14.132352941176471</v>
      </c>
      <c r="BJ58" s="9">
        <v>2.014705882352941</v>
      </c>
      <c r="BK58" s="9">
        <v>2.5588235294117645</v>
      </c>
      <c r="BL58" s="9">
        <v>192.05882352941177</v>
      </c>
      <c r="BM58" s="9">
        <v>48.80882352941177</v>
      </c>
      <c r="BN58" s="9">
        <v>7.279411764705882</v>
      </c>
      <c r="BO58" s="9">
        <v>27.470588235294116</v>
      </c>
      <c r="BP58" s="9">
        <v>0</v>
      </c>
      <c r="BQ58" s="9">
        <v>75</v>
      </c>
      <c r="BR58" s="9">
        <v>32.661764705882355</v>
      </c>
      <c r="BS58" s="9">
        <v>192.05882352941177</v>
      </c>
      <c r="BT58" s="9">
        <v>93.26470588235294</v>
      </c>
      <c r="BU58" s="9">
        <v>86.19117647058823</v>
      </c>
      <c r="BV58" s="9">
        <v>1.911764705882353</v>
      </c>
      <c r="BW58" s="9">
        <v>1</v>
      </c>
      <c r="BX58" s="9">
        <v>0</v>
      </c>
      <c r="BY58" s="9">
        <v>2.5588235294117645</v>
      </c>
      <c r="BZ58" s="9">
        <v>9.691176470588236</v>
      </c>
      <c r="CA58" s="9">
        <v>0</v>
      </c>
      <c r="CB58" s="9">
        <v>0</v>
      </c>
      <c r="CC58" s="9">
        <v>1.5588235294117647</v>
      </c>
      <c r="CD58" s="9">
        <v>8.132352941176471</v>
      </c>
      <c r="CE58" s="9">
        <v>191.05882352941177</v>
      </c>
      <c r="CF58" s="9">
        <v>190.88235294117646</v>
      </c>
      <c r="CG58" s="9">
        <v>0</v>
      </c>
      <c r="CH58" s="9">
        <v>0.17647058823529413</v>
      </c>
      <c r="CI58" s="9">
        <v>14.794117647058822</v>
      </c>
      <c r="CJ58" s="9">
        <v>166.35294117647058</v>
      </c>
      <c r="CK58" s="9">
        <v>25.470588235294116</v>
      </c>
      <c r="CL58" s="9">
        <v>7.882352941176471</v>
      </c>
      <c r="CM58" s="9">
        <v>144.77941176470588</v>
      </c>
      <c r="CN58" s="9">
        <v>19.955882352941178</v>
      </c>
      <c r="CO58" s="9">
        <v>24.985294117647058</v>
      </c>
      <c r="CP58" s="9">
        <v>45.455882352941174</v>
      </c>
      <c r="CQ58" s="9">
        <v>7.911764705882353</v>
      </c>
      <c r="CR58" s="9">
        <v>0.17647058823529413</v>
      </c>
      <c r="CS58" s="9">
        <v>0</v>
      </c>
      <c r="CT58" s="9">
        <v>144.77941176470588</v>
      </c>
      <c r="CU58" s="9">
        <v>46.294117647058826</v>
      </c>
      <c r="CV58" s="9">
        <v>31.176470588235293</v>
      </c>
      <c r="CW58" s="9">
        <v>4.5588235294117645</v>
      </c>
      <c r="CX58" s="9">
        <v>4.735294117647059</v>
      </c>
      <c r="CY58" s="9">
        <v>2.1176470588235294</v>
      </c>
      <c r="CZ58" s="9">
        <v>3.7058823529411766</v>
      </c>
      <c r="DA58" s="9">
        <v>7.911764705882353</v>
      </c>
      <c r="DB58" s="9">
        <v>3</v>
      </c>
      <c r="DC58" s="9">
        <v>1.4558823529411766</v>
      </c>
      <c r="DD58" s="9">
        <v>1</v>
      </c>
      <c r="DE58" s="9">
        <v>90.5735294117647</v>
      </c>
      <c r="DF58" s="9">
        <v>15.485294117647058</v>
      </c>
      <c r="DG58" s="9">
        <v>21.176470588235293</v>
      </c>
      <c r="DH58" s="9">
        <v>4.647058823529411</v>
      </c>
      <c r="DI58" s="9">
        <v>32.35294117647059</v>
      </c>
      <c r="DJ58" s="9">
        <v>16.911764705882355</v>
      </c>
      <c r="DK58" s="9">
        <v>90.5735294117647</v>
      </c>
      <c r="DL58" s="9">
        <v>14.426470588235293</v>
      </c>
      <c r="DM58" s="9">
        <v>0.17647058823529413</v>
      </c>
      <c r="DN58" s="9">
        <v>7.117647058823529</v>
      </c>
      <c r="DO58" s="9">
        <v>1</v>
      </c>
      <c r="DP58" s="9">
        <v>2</v>
      </c>
      <c r="DQ58" s="9">
        <v>12.573529411764707</v>
      </c>
      <c r="DR58" s="9">
        <v>3.9117647058823533</v>
      </c>
      <c r="DS58" s="9">
        <v>2.7205882352941178</v>
      </c>
      <c r="DT58" s="9">
        <v>7.897058823529411</v>
      </c>
      <c r="DU58" s="9">
        <v>5.279411764705882</v>
      </c>
      <c r="DV58" s="9">
        <v>0.5588235294117647</v>
      </c>
      <c r="DW58" s="9">
        <v>2.5294117647058822</v>
      </c>
      <c r="DX58" s="9">
        <v>1.1911764705882353</v>
      </c>
      <c r="DY58" s="9">
        <v>2.176470588235294</v>
      </c>
      <c r="DZ58" s="9">
        <v>2.4558823529411766</v>
      </c>
      <c r="EA58" s="9">
        <v>12.588235294117647</v>
      </c>
      <c r="EB58" s="9">
        <v>7.9411764705882355</v>
      </c>
      <c r="EC58" s="9">
        <v>4.029411764705882</v>
      </c>
      <c r="ED58" s="9">
        <v>90.5735294117647</v>
      </c>
      <c r="EE58" s="9">
        <v>5.720588235294118</v>
      </c>
      <c r="EF58" s="9">
        <v>14.779411764705882</v>
      </c>
      <c r="EG58" s="9">
        <v>4.720588235294118</v>
      </c>
      <c r="EH58" s="9">
        <v>8.367647058823529</v>
      </c>
      <c r="EI58" s="9">
        <v>30.661764705882355</v>
      </c>
      <c r="EJ58" s="9">
        <v>12.411764705882353</v>
      </c>
      <c r="EK58" s="9">
        <v>1.5294117647058822</v>
      </c>
      <c r="EL58" s="9">
        <v>6.1911764705882355</v>
      </c>
      <c r="EM58" s="9">
        <v>6.1911764705882355</v>
      </c>
      <c r="EN58" s="9">
        <v>162.04411764705884</v>
      </c>
      <c r="EO58" s="9">
        <v>32.88235294117647</v>
      </c>
      <c r="EP58" s="9">
        <v>32.82352941176471</v>
      </c>
      <c r="EQ58" s="9">
        <v>29.705882352941178</v>
      </c>
      <c r="ER58" s="9">
        <v>18.38235294117647</v>
      </c>
      <c r="ES58" s="9">
        <v>48.25</v>
      </c>
      <c r="ET58" s="9">
        <v>100.42647058823529</v>
      </c>
      <c r="EU58" s="9">
        <v>85.19117647058823</v>
      </c>
      <c r="EV58" s="9">
        <v>15.235294117647058</v>
      </c>
      <c r="EW58" s="9">
        <v>14.323529411764707</v>
      </c>
      <c r="EX58" s="9">
        <v>0.911764705882353</v>
      </c>
      <c r="EY58" s="9">
        <v>85.19117647058823</v>
      </c>
      <c r="EZ58" s="9">
        <v>70.54411764705883</v>
      </c>
      <c r="FA58" s="9">
        <v>11.455882352941176</v>
      </c>
      <c r="FB58" s="9">
        <v>0.27941176470588236</v>
      </c>
      <c r="FC58" s="9">
        <v>0.27941176470588236</v>
      </c>
      <c r="FD58" s="9">
        <v>2.6323529411764706</v>
      </c>
      <c r="FE58" s="9">
        <v>12</v>
      </c>
      <c r="FF58" s="9">
        <v>12.367647058823529</v>
      </c>
      <c r="FG58" s="9">
        <v>12.647058823529411</v>
      </c>
      <c r="FH58" s="9">
        <v>18.426470588235293</v>
      </c>
      <c r="FI58" s="9">
        <v>9.75</v>
      </c>
      <c r="FJ58" s="9">
        <v>3.838235294117647</v>
      </c>
      <c r="FK58" s="9">
        <v>1.2941176470588236</v>
      </c>
      <c r="FL58" s="9">
        <v>5.117647058823529</v>
      </c>
      <c r="FM58" s="9">
        <v>2</v>
      </c>
      <c r="FN58" s="9">
        <v>3.1911764705882355</v>
      </c>
      <c r="FO58" s="9">
        <v>1.5294117647058822</v>
      </c>
      <c r="FP58" s="9">
        <v>1.2794117647058822</v>
      </c>
      <c r="FQ58" s="9">
        <v>0</v>
      </c>
      <c r="FR58" s="9">
        <v>0.4558823529411765</v>
      </c>
      <c r="FS58" s="9">
        <v>1.2941176470588236</v>
      </c>
      <c r="FT58" s="9">
        <v>85.19117647058823</v>
      </c>
      <c r="FU58" s="9">
        <v>1.2794117647058822</v>
      </c>
      <c r="FV58" s="9">
        <v>19.338235294117645</v>
      </c>
      <c r="FW58" s="9">
        <v>5.838235294117647</v>
      </c>
      <c r="FX58" s="9">
        <v>6.117647058823529</v>
      </c>
      <c r="FY58" s="9">
        <v>3.1911764705882355</v>
      </c>
      <c r="FZ58" s="9">
        <v>1.5588235294117647</v>
      </c>
      <c r="GA58" s="9">
        <v>0.35294117647058826</v>
      </c>
      <c r="GB58" s="9">
        <v>1.2794117647058822</v>
      </c>
      <c r="GC58" s="9">
        <v>5.544117647058823</v>
      </c>
      <c r="GD58" s="9">
        <v>6.455882352941177</v>
      </c>
      <c r="GE58" s="9">
        <v>10.808823529411764</v>
      </c>
      <c r="GF58" s="9">
        <v>30.279411764705884</v>
      </c>
      <c r="GG58" s="9">
        <v>23.441176470588236</v>
      </c>
      <c r="GH58" s="9">
        <v>1</v>
      </c>
      <c r="GI58" s="9">
        <v>0</v>
      </c>
      <c r="GJ58" s="9">
        <v>0</v>
      </c>
      <c r="GK58" s="9">
        <v>3</v>
      </c>
      <c r="GL58" s="9">
        <v>2.838235294117647</v>
      </c>
      <c r="GM58" s="9">
        <v>120.13235294117646</v>
      </c>
      <c r="GN58" s="9">
        <v>48.98529411764706</v>
      </c>
      <c r="GO58" s="9">
        <v>0</v>
      </c>
      <c r="GP58" s="9">
        <v>1</v>
      </c>
      <c r="GQ58" s="9">
        <v>14.029411764705882</v>
      </c>
      <c r="GR58" s="9">
        <v>0</v>
      </c>
      <c r="GS58" s="9">
        <v>40.76470588235294</v>
      </c>
      <c r="GT58" s="9">
        <v>7.088235294117647</v>
      </c>
      <c r="GU58" s="9">
        <v>0</v>
      </c>
      <c r="GV58" s="9">
        <v>1.5588235294117647</v>
      </c>
      <c r="GW58" s="9">
        <v>6.25</v>
      </c>
      <c r="GX58" s="9">
        <v>0.4558823529411765</v>
      </c>
    </row>
    <row r="59" spans="1:206" ht="12.75">
      <c r="A59" s="5" t="s">
        <v>434</v>
      </c>
      <c r="B59" s="9">
        <v>297.78</v>
      </c>
      <c r="C59" s="9">
        <v>125.98214285714286</v>
      </c>
      <c r="D59" s="9">
        <v>1.125</v>
      </c>
      <c r="E59" s="9">
        <v>8.232142857142858</v>
      </c>
      <c r="F59" s="9">
        <v>8.196428571428571</v>
      </c>
      <c r="G59" s="9">
        <v>16.428571428571427</v>
      </c>
      <c r="H59" s="9">
        <v>36.625</v>
      </c>
      <c r="I59" s="9">
        <v>41.232142857142854</v>
      </c>
      <c r="J59" s="9">
        <v>14.142857142857142</v>
      </c>
      <c r="K59" s="9">
        <v>9.357142857142858</v>
      </c>
      <c r="L59" s="9">
        <v>88.375</v>
      </c>
      <c r="M59" s="9">
        <v>28.25</v>
      </c>
      <c r="N59" s="9">
        <v>61.107142857142854</v>
      </c>
      <c r="O59" s="9">
        <v>64.875</v>
      </c>
      <c r="P59" s="9">
        <v>125.875</v>
      </c>
      <c r="Q59" s="9">
        <v>0.10714285714285714</v>
      </c>
      <c r="R59" s="9">
        <v>59.857142857142854</v>
      </c>
      <c r="S59" s="9">
        <v>10.285714285714286</v>
      </c>
      <c r="T59" s="9">
        <v>37.339285714285715</v>
      </c>
      <c r="U59" s="9">
        <v>9.089285714285714</v>
      </c>
      <c r="V59" s="9">
        <v>2.0714285714285716</v>
      </c>
      <c r="W59" s="9">
        <v>1.0714285714285714</v>
      </c>
      <c r="X59" s="9">
        <v>0</v>
      </c>
      <c r="Y59" s="9">
        <v>56.55357142857143</v>
      </c>
      <c r="Z59" s="9">
        <v>0.017857142857142856</v>
      </c>
      <c r="AA59" s="9">
        <v>0.017857142857142856</v>
      </c>
      <c r="AB59" s="9">
        <v>0.16071428571428573</v>
      </c>
      <c r="AC59" s="9">
        <v>2.0892857142857144</v>
      </c>
      <c r="AD59" s="9">
        <v>91.53571428571429</v>
      </c>
      <c r="AE59" s="9">
        <v>2.0535714285714284</v>
      </c>
      <c r="AF59" s="9">
        <v>28.375</v>
      </c>
      <c r="AG59" s="9">
        <v>26.285714285714285</v>
      </c>
      <c r="AH59" s="9">
        <v>3.142857142857143</v>
      </c>
      <c r="AI59" s="9">
        <v>63.19642857142857</v>
      </c>
      <c r="AJ59" s="9">
        <v>46.57142857142857</v>
      </c>
      <c r="AK59" s="9">
        <v>13.160714285714286</v>
      </c>
      <c r="AL59" s="9">
        <v>3.0357142857142856</v>
      </c>
      <c r="AM59" s="9">
        <v>0.017857142857142856</v>
      </c>
      <c r="AN59" s="9">
        <v>4.089285714285714</v>
      </c>
      <c r="AO59" s="9">
        <v>19.196428571428573</v>
      </c>
      <c r="AP59" s="9">
        <v>102.69642857142857</v>
      </c>
      <c r="AQ59" s="9">
        <v>118.78571428571429</v>
      </c>
      <c r="AR59" s="9">
        <v>4.125</v>
      </c>
      <c r="AS59" s="9">
        <v>0</v>
      </c>
      <c r="AT59" s="9">
        <v>0</v>
      </c>
      <c r="AU59" s="9">
        <v>3.0714285714285716</v>
      </c>
      <c r="AV59" s="9">
        <v>125.98214285714286</v>
      </c>
      <c r="AW59" s="9">
        <v>51.55357142857143</v>
      </c>
      <c r="AX59" s="9">
        <v>61.32142857142857</v>
      </c>
      <c r="AY59" s="9">
        <v>2</v>
      </c>
      <c r="AZ59" s="9">
        <v>0</v>
      </c>
      <c r="BA59" s="9">
        <v>6.071428571428571</v>
      </c>
      <c r="BB59" s="9">
        <v>2</v>
      </c>
      <c r="BC59" s="9">
        <v>125.98214285714286</v>
      </c>
      <c r="BD59" s="9">
        <v>33.19642857142857</v>
      </c>
      <c r="BE59" s="9">
        <v>42.107142857142854</v>
      </c>
      <c r="BF59" s="9">
        <v>12.339285714285714</v>
      </c>
      <c r="BG59" s="9">
        <v>5.017857142857143</v>
      </c>
      <c r="BH59" s="9">
        <v>22.214285714285715</v>
      </c>
      <c r="BI59" s="9">
        <v>7.071428571428571</v>
      </c>
      <c r="BJ59" s="9">
        <v>3.0357142857142856</v>
      </c>
      <c r="BK59" s="9">
        <v>1</v>
      </c>
      <c r="BL59" s="9">
        <v>125.98214285714286</v>
      </c>
      <c r="BM59" s="9">
        <v>20.821428571428573</v>
      </c>
      <c r="BN59" s="9">
        <v>10.142857142857142</v>
      </c>
      <c r="BO59" s="9">
        <v>34.125</v>
      </c>
      <c r="BP59" s="9">
        <v>0</v>
      </c>
      <c r="BQ59" s="9">
        <v>46.625</v>
      </c>
      <c r="BR59" s="9">
        <v>12.25</v>
      </c>
      <c r="BS59" s="9">
        <v>125.98214285714286</v>
      </c>
      <c r="BT59" s="9">
        <v>48.589285714285715</v>
      </c>
      <c r="BU59" s="9">
        <v>59.339285714285715</v>
      </c>
      <c r="BV59" s="9">
        <v>1.0178571428571428</v>
      </c>
      <c r="BW59" s="9">
        <v>3</v>
      </c>
      <c r="BX59" s="9">
        <v>0</v>
      </c>
      <c r="BY59" s="9">
        <v>4.017857142857143</v>
      </c>
      <c r="BZ59" s="9">
        <v>12.035714285714286</v>
      </c>
      <c r="CA59" s="9">
        <v>0</v>
      </c>
      <c r="CB59" s="9">
        <v>0</v>
      </c>
      <c r="CC59" s="9">
        <v>4.017857142857143</v>
      </c>
      <c r="CD59" s="9">
        <v>8.017857142857142</v>
      </c>
      <c r="CE59" s="9">
        <v>124.89285714285714</v>
      </c>
      <c r="CF59" s="9">
        <v>124.89285714285714</v>
      </c>
      <c r="CG59" s="9">
        <v>0</v>
      </c>
      <c r="CH59" s="9">
        <v>0</v>
      </c>
      <c r="CI59" s="9">
        <v>3.267857142857143</v>
      </c>
      <c r="CJ59" s="9">
        <v>121.41071428571429</v>
      </c>
      <c r="CK59" s="9">
        <v>12.214285714285714</v>
      </c>
      <c r="CL59" s="9">
        <v>6.125</v>
      </c>
      <c r="CM59" s="9">
        <v>102.48214285714286</v>
      </c>
      <c r="CN59" s="9">
        <v>12.178571428571429</v>
      </c>
      <c r="CO59" s="9">
        <v>33.607142857142854</v>
      </c>
      <c r="CP59" s="9">
        <v>18.339285714285715</v>
      </c>
      <c r="CQ59" s="9">
        <v>0.10714285714285714</v>
      </c>
      <c r="CR59" s="9">
        <v>0.017857142857142856</v>
      </c>
      <c r="CS59" s="9">
        <v>0</v>
      </c>
      <c r="CT59" s="9">
        <v>102.48214285714286</v>
      </c>
      <c r="CU59" s="9">
        <v>38.232142857142854</v>
      </c>
      <c r="CV59" s="9">
        <v>27.107142857142858</v>
      </c>
      <c r="CW59" s="9">
        <v>3.017857142857143</v>
      </c>
      <c r="CX59" s="9">
        <v>6.053571428571429</v>
      </c>
      <c r="CY59" s="9">
        <v>2.0357142857142856</v>
      </c>
      <c r="CZ59" s="9">
        <v>0.017857142857142856</v>
      </c>
      <c r="DA59" s="9">
        <v>0.10714285714285714</v>
      </c>
      <c r="DB59" s="9">
        <v>0</v>
      </c>
      <c r="DC59" s="9">
        <v>0.017857142857142856</v>
      </c>
      <c r="DD59" s="9">
        <v>0.017857142857142856</v>
      </c>
      <c r="DE59" s="9">
        <v>64.14285714285714</v>
      </c>
      <c r="DF59" s="9">
        <v>5.071428571428571</v>
      </c>
      <c r="DG59" s="9">
        <v>11.178571428571429</v>
      </c>
      <c r="DH59" s="9">
        <v>6.25</v>
      </c>
      <c r="DI59" s="9">
        <v>26.285714285714285</v>
      </c>
      <c r="DJ59" s="9">
        <v>15.357142857142858</v>
      </c>
      <c r="DK59" s="9">
        <v>64.14285714285714</v>
      </c>
      <c r="DL59" s="9">
        <v>7.071428571428571</v>
      </c>
      <c r="DM59" s="9">
        <v>1.0357142857142858</v>
      </c>
      <c r="DN59" s="9">
        <v>3</v>
      </c>
      <c r="DO59" s="9">
        <v>0.017857142857142856</v>
      </c>
      <c r="DP59" s="9">
        <v>1</v>
      </c>
      <c r="DQ59" s="9">
        <v>8.178571428571429</v>
      </c>
      <c r="DR59" s="9">
        <v>5.125</v>
      </c>
      <c r="DS59" s="9">
        <v>0.05357142857142857</v>
      </c>
      <c r="DT59" s="9">
        <v>5.178571428571429</v>
      </c>
      <c r="DU59" s="9">
        <v>1.0178571428571428</v>
      </c>
      <c r="DV59" s="9">
        <v>0.017857142857142856</v>
      </c>
      <c r="DW59" s="9">
        <v>4.071428571428571</v>
      </c>
      <c r="DX59" s="9">
        <v>2.0714285714285716</v>
      </c>
      <c r="DY59" s="9">
        <v>3.0535714285714284</v>
      </c>
      <c r="DZ59" s="9">
        <v>9.107142857142858</v>
      </c>
      <c r="EA59" s="9">
        <v>4.053571428571429</v>
      </c>
      <c r="EB59" s="9">
        <v>9.071428571428571</v>
      </c>
      <c r="EC59" s="9">
        <v>1.0178571428571428</v>
      </c>
      <c r="ED59" s="9">
        <v>64.14285714285714</v>
      </c>
      <c r="EE59" s="9">
        <v>16.25</v>
      </c>
      <c r="EF59" s="9">
        <v>6.089285714285714</v>
      </c>
      <c r="EG59" s="9">
        <v>8.142857142857142</v>
      </c>
      <c r="EH59" s="9">
        <v>4.053571428571429</v>
      </c>
      <c r="EI59" s="9">
        <v>9.375</v>
      </c>
      <c r="EJ59" s="9">
        <v>6.053571428571429</v>
      </c>
      <c r="EK59" s="9">
        <v>4.053571428571429</v>
      </c>
      <c r="EL59" s="9">
        <v>4.089285714285714</v>
      </c>
      <c r="EM59" s="9">
        <v>6.035714285714286</v>
      </c>
      <c r="EN59" s="9">
        <v>116.625</v>
      </c>
      <c r="EO59" s="9">
        <v>28.357142857142858</v>
      </c>
      <c r="EP59" s="9">
        <v>32.517857142857146</v>
      </c>
      <c r="EQ59" s="9">
        <v>10.303571428571429</v>
      </c>
      <c r="ER59" s="9">
        <v>11.178571428571429</v>
      </c>
      <c r="ES59" s="9">
        <v>34.267857142857146</v>
      </c>
      <c r="ET59" s="9">
        <v>75.01785714285714</v>
      </c>
      <c r="EU59" s="9">
        <v>59.857142857142854</v>
      </c>
      <c r="EV59" s="9">
        <v>15.160714285714286</v>
      </c>
      <c r="EW59" s="9">
        <v>11.160714285714286</v>
      </c>
      <c r="EX59" s="9">
        <v>4</v>
      </c>
      <c r="EY59" s="9">
        <v>59.857142857142854</v>
      </c>
      <c r="EZ59" s="9">
        <v>57.732142857142854</v>
      </c>
      <c r="FA59" s="9">
        <v>2.0714285714285716</v>
      </c>
      <c r="FB59" s="9">
        <v>0.017857142857142856</v>
      </c>
      <c r="FC59" s="9">
        <v>0.017857142857142856</v>
      </c>
      <c r="FD59" s="9">
        <v>0.017857142857142856</v>
      </c>
      <c r="FE59" s="9">
        <v>5.125</v>
      </c>
      <c r="FF59" s="9">
        <v>5.160714285714286</v>
      </c>
      <c r="FG59" s="9">
        <v>6.053571428571429</v>
      </c>
      <c r="FH59" s="9">
        <v>27.196428571428573</v>
      </c>
      <c r="FI59" s="9">
        <v>6.089285714285714</v>
      </c>
      <c r="FJ59" s="9">
        <v>3.0714285714285716</v>
      </c>
      <c r="FK59" s="9">
        <v>4.089285714285714</v>
      </c>
      <c r="FL59" s="9">
        <v>2.0535714285714284</v>
      </c>
      <c r="FM59" s="9">
        <v>0</v>
      </c>
      <c r="FN59" s="9">
        <v>0</v>
      </c>
      <c r="FO59" s="9">
        <v>0</v>
      </c>
      <c r="FP59" s="9">
        <v>0.017857142857142856</v>
      </c>
      <c r="FQ59" s="9">
        <v>0</v>
      </c>
      <c r="FR59" s="9">
        <v>0</v>
      </c>
      <c r="FS59" s="9">
        <v>1</v>
      </c>
      <c r="FT59" s="9">
        <v>59.857142857142854</v>
      </c>
      <c r="FU59" s="9">
        <v>0.017857142857142856</v>
      </c>
      <c r="FV59" s="9">
        <v>8.160714285714286</v>
      </c>
      <c r="FW59" s="9">
        <v>1.0535714285714286</v>
      </c>
      <c r="FX59" s="9">
        <v>2.0357142857142856</v>
      </c>
      <c r="FY59" s="9">
        <v>0</v>
      </c>
      <c r="FZ59" s="9">
        <v>0</v>
      </c>
      <c r="GA59" s="9">
        <v>0</v>
      </c>
      <c r="GB59" s="9">
        <v>0</v>
      </c>
      <c r="GC59" s="9">
        <v>2.0535714285714284</v>
      </c>
      <c r="GD59" s="9">
        <v>3.0714285714285716</v>
      </c>
      <c r="GE59" s="9">
        <v>11.071428571428571</v>
      </c>
      <c r="GF59" s="9">
        <v>17.196428571428573</v>
      </c>
      <c r="GG59" s="9">
        <v>17.125</v>
      </c>
      <c r="GH59" s="9">
        <v>0</v>
      </c>
      <c r="GI59" s="9">
        <v>0</v>
      </c>
      <c r="GJ59" s="9">
        <v>0</v>
      </c>
      <c r="GK59" s="9">
        <v>0.03571428571428571</v>
      </c>
      <c r="GL59" s="9">
        <v>0.03571428571428571</v>
      </c>
      <c r="GM59" s="9">
        <v>75.39285714285714</v>
      </c>
      <c r="GN59" s="9">
        <v>18.464285714285715</v>
      </c>
      <c r="GO59" s="9">
        <v>0</v>
      </c>
      <c r="GP59" s="9">
        <v>0.03571428571428571</v>
      </c>
      <c r="GQ59" s="9">
        <v>11.214285714285714</v>
      </c>
      <c r="GR59" s="9">
        <v>0</v>
      </c>
      <c r="GS59" s="9">
        <v>39.517857142857146</v>
      </c>
      <c r="GT59" s="9">
        <v>4.071428571428571</v>
      </c>
      <c r="GU59" s="9">
        <v>0</v>
      </c>
      <c r="GV59" s="9">
        <v>1</v>
      </c>
      <c r="GW59" s="9">
        <v>0.03571428571428571</v>
      </c>
      <c r="GX59" s="9">
        <v>1.0535714285714286</v>
      </c>
    </row>
    <row r="60" spans="1:206" ht="12.75">
      <c r="A60" s="5" t="s">
        <v>435</v>
      </c>
      <c r="B60" s="9">
        <v>87.12</v>
      </c>
      <c r="C60" s="9">
        <v>898.3706896551724</v>
      </c>
      <c r="D60" s="9">
        <v>37.01436781609195</v>
      </c>
      <c r="E60" s="9">
        <v>88.21886973180077</v>
      </c>
      <c r="F60" s="9">
        <v>98.98850574712644</v>
      </c>
      <c r="G60" s="9">
        <v>146.1925287356322</v>
      </c>
      <c r="H60" s="9">
        <v>221.4248084291188</v>
      </c>
      <c r="I60" s="9">
        <v>226.06513409961684</v>
      </c>
      <c r="J60" s="9">
        <v>80.46647509578544</v>
      </c>
      <c r="K60" s="9">
        <v>125.23323754789271</v>
      </c>
      <c r="L60" s="9">
        <v>552.2346743295019</v>
      </c>
      <c r="M60" s="9">
        <v>220.90277777777777</v>
      </c>
      <c r="N60" s="9">
        <v>456.2322796934866</v>
      </c>
      <c r="O60" s="9">
        <v>442.13840996168585</v>
      </c>
      <c r="P60" s="9">
        <v>896.3706896551724</v>
      </c>
      <c r="Q60" s="9">
        <v>2</v>
      </c>
      <c r="R60" s="9">
        <v>395.9439655172414</v>
      </c>
      <c r="S60" s="9">
        <v>103.30124521072797</v>
      </c>
      <c r="T60" s="9">
        <v>177.93007662835248</v>
      </c>
      <c r="U60" s="9">
        <v>45.752394636015325</v>
      </c>
      <c r="V60" s="9">
        <v>49.849137931034484</v>
      </c>
      <c r="W60" s="9">
        <v>15.11111111111111</v>
      </c>
      <c r="X60" s="9">
        <v>4</v>
      </c>
      <c r="Y60" s="9">
        <v>329.8227969348659</v>
      </c>
      <c r="Z60" s="9">
        <v>24.93103448275862</v>
      </c>
      <c r="AA60" s="9">
        <v>2</v>
      </c>
      <c r="AB60" s="9">
        <v>25.30028735632184</v>
      </c>
      <c r="AC60" s="9">
        <v>8.87595785440613</v>
      </c>
      <c r="AD60" s="9">
        <v>636.1355363984674</v>
      </c>
      <c r="AE60" s="9">
        <v>39.9588122605364</v>
      </c>
      <c r="AF60" s="9">
        <v>164.7404214559387</v>
      </c>
      <c r="AG60" s="9">
        <v>136.31226053639847</v>
      </c>
      <c r="AH60" s="9">
        <v>54.93247126436782</v>
      </c>
      <c r="AI60" s="9">
        <v>428.8941570881226</v>
      </c>
      <c r="AJ60" s="9">
        <v>313.3117816091954</v>
      </c>
      <c r="AK60" s="9">
        <v>112.28831417624521</v>
      </c>
      <c r="AL60" s="9">
        <v>35.410919540229884</v>
      </c>
      <c r="AM60" s="9">
        <v>8.46551724137931</v>
      </c>
      <c r="AN60" s="9">
        <v>72.82183908045977</v>
      </c>
      <c r="AO60" s="9">
        <v>126.76724137931035</v>
      </c>
      <c r="AP60" s="9">
        <v>698.7816091954023</v>
      </c>
      <c r="AQ60" s="9">
        <v>790.5622605363985</v>
      </c>
      <c r="AR60" s="9">
        <v>62.35632183908046</v>
      </c>
      <c r="AS60" s="9">
        <v>16</v>
      </c>
      <c r="AT60" s="9">
        <v>7.027777777777778</v>
      </c>
      <c r="AU60" s="9">
        <v>22.424329501915707</v>
      </c>
      <c r="AV60" s="9">
        <v>898.3706896551724</v>
      </c>
      <c r="AW60" s="9">
        <v>613.4717432950192</v>
      </c>
      <c r="AX60" s="9">
        <v>251.6125478927203</v>
      </c>
      <c r="AY60" s="9">
        <v>3.4655172413793105</v>
      </c>
      <c r="AZ60" s="9">
        <v>6</v>
      </c>
      <c r="BA60" s="9">
        <v>18.424329501915707</v>
      </c>
      <c r="BB60" s="9">
        <v>2</v>
      </c>
      <c r="BC60" s="9">
        <v>898.3706896551724</v>
      </c>
      <c r="BD60" s="9">
        <v>487.3941570881226</v>
      </c>
      <c r="BE60" s="9">
        <v>123.39463601532566</v>
      </c>
      <c r="BF60" s="9">
        <v>93.352969348659</v>
      </c>
      <c r="BG60" s="9">
        <v>29.944923371647512</v>
      </c>
      <c r="BH60" s="9">
        <v>85.4353448275862</v>
      </c>
      <c r="BI60" s="9">
        <v>52.49329501915709</v>
      </c>
      <c r="BJ60" s="9">
        <v>25.35536398467433</v>
      </c>
      <c r="BK60" s="9">
        <v>1</v>
      </c>
      <c r="BL60" s="9">
        <v>898.3706896551724</v>
      </c>
      <c r="BM60" s="9">
        <v>352.03256704980845</v>
      </c>
      <c r="BN60" s="9">
        <v>45.36925287356322</v>
      </c>
      <c r="BO60" s="9">
        <v>79.10775862068965</v>
      </c>
      <c r="BP60" s="9">
        <v>0</v>
      </c>
      <c r="BQ60" s="9">
        <v>326.3941570881226</v>
      </c>
      <c r="BR60" s="9">
        <v>87.45306513409962</v>
      </c>
      <c r="BS60" s="9">
        <v>898.3706896551724</v>
      </c>
      <c r="BT60" s="9">
        <v>593.0330459770115</v>
      </c>
      <c r="BU60" s="9">
        <v>251.61302681992336</v>
      </c>
      <c r="BV60" s="9">
        <v>5</v>
      </c>
      <c r="BW60" s="9">
        <v>2.4655172413793105</v>
      </c>
      <c r="BX60" s="9">
        <v>5</v>
      </c>
      <c r="BY60" s="9">
        <v>18.424329501915707</v>
      </c>
      <c r="BZ60" s="9">
        <v>45.25909961685824</v>
      </c>
      <c r="CA60" s="9">
        <v>6</v>
      </c>
      <c r="CB60" s="9">
        <v>6.931034482758621</v>
      </c>
      <c r="CC60" s="9">
        <v>10.493295019157088</v>
      </c>
      <c r="CD60" s="9">
        <v>21.83477011494253</v>
      </c>
      <c r="CE60" s="9">
        <v>873.8496168582376</v>
      </c>
      <c r="CF60" s="9">
        <v>861.3840996168583</v>
      </c>
      <c r="CG60" s="9">
        <v>12.46551724137931</v>
      </c>
      <c r="CH60" s="9">
        <v>0</v>
      </c>
      <c r="CI60" s="9">
        <v>5.944923371647509</v>
      </c>
      <c r="CJ60" s="9">
        <v>866.8908045977012</v>
      </c>
      <c r="CK60" s="9">
        <v>255.40181992337165</v>
      </c>
      <c r="CL60" s="9">
        <v>28.959291187739463</v>
      </c>
      <c r="CM60" s="9">
        <v>692.6709770114942</v>
      </c>
      <c r="CN60" s="9">
        <v>83.87787356321839</v>
      </c>
      <c r="CO60" s="9">
        <v>229.15277777777777</v>
      </c>
      <c r="CP60" s="9">
        <v>108.84722222222223</v>
      </c>
      <c r="CQ60" s="9">
        <v>24.41044061302682</v>
      </c>
      <c r="CR60" s="9">
        <v>7.396551724137931</v>
      </c>
      <c r="CS60" s="9">
        <v>3.013888888888889</v>
      </c>
      <c r="CT60" s="9">
        <v>692.6709770114942</v>
      </c>
      <c r="CU60" s="9">
        <v>235.97222222222223</v>
      </c>
      <c r="CV60" s="9">
        <v>148.08141762452107</v>
      </c>
      <c r="CW60" s="9">
        <v>23.014367816091955</v>
      </c>
      <c r="CX60" s="9">
        <v>27.958812260536398</v>
      </c>
      <c r="CY60" s="9">
        <v>26.90373563218391</v>
      </c>
      <c r="CZ60" s="9">
        <v>10.01388888888889</v>
      </c>
      <c r="DA60" s="9">
        <v>24.41044061302682</v>
      </c>
      <c r="DB60" s="9">
        <v>7.479406130268199</v>
      </c>
      <c r="DC60" s="9">
        <v>8.931034482758621</v>
      </c>
      <c r="DD60" s="9">
        <v>2.4655172413793105</v>
      </c>
      <c r="DE60" s="9">
        <v>429.2744252873563</v>
      </c>
      <c r="DF60" s="9">
        <v>31.94588122605364</v>
      </c>
      <c r="DG60" s="9">
        <v>82.68438697318008</v>
      </c>
      <c r="DH60" s="9">
        <v>71.34291187739464</v>
      </c>
      <c r="DI60" s="9">
        <v>165.2897509578544</v>
      </c>
      <c r="DJ60" s="9">
        <v>78.01149425287356</v>
      </c>
      <c r="DK60" s="9">
        <v>429.2744252873563</v>
      </c>
      <c r="DL60" s="9">
        <v>48.5316091954023</v>
      </c>
      <c r="DM60" s="9">
        <v>3.0555555555555554</v>
      </c>
      <c r="DN60" s="9">
        <v>24.986590038314176</v>
      </c>
      <c r="DO60" s="9">
        <v>8</v>
      </c>
      <c r="DP60" s="9">
        <v>20.4794061302682</v>
      </c>
      <c r="DQ60" s="9">
        <v>21.12595785440613</v>
      </c>
      <c r="DR60" s="9">
        <v>50.383620689655174</v>
      </c>
      <c r="DS60" s="9">
        <v>32.77969348659004</v>
      </c>
      <c r="DT60" s="9">
        <v>32.24521072796935</v>
      </c>
      <c r="DU60" s="9">
        <v>10.94492337164751</v>
      </c>
      <c r="DV60" s="9">
        <v>5.94492337164751</v>
      </c>
      <c r="DW60" s="9">
        <v>5</v>
      </c>
      <c r="DX60" s="9">
        <v>29.57662835249042</v>
      </c>
      <c r="DY60" s="9">
        <v>20.479885057471265</v>
      </c>
      <c r="DZ60" s="9">
        <v>32.43869731800766</v>
      </c>
      <c r="EA60" s="9">
        <v>30.959291187739463</v>
      </c>
      <c r="EB60" s="9">
        <v>39.90421455938697</v>
      </c>
      <c r="EC60" s="9">
        <v>12.438218390804597</v>
      </c>
      <c r="ED60" s="9">
        <v>429.2744252873563</v>
      </c>
      <c r="EE60" s="9">
        <v>53.46647509578544</v>
      </c>
      <c r="EF60" s="9">
        <v>65.24568965517241</v>
      </c>
      <c r="EG60" s="9">
        <v>53.46647509578544</v>
      </c>
      <c r="EH60" s="9">
        <v>43.98706896551724</v>
      </c>
      <c r="EI60" s="9">
        <v>84.57471264367817</v>
      </c>
      <c r="EJ60" s="9">
        <v>32.479885057471265</v>
      </c>
      <c r="EK60" s="9">
        <v>24.355842911877396</v>
      </c>
      <c r="EL60" s="9">
        <v>34.41139846743295</v>
      </c>
      <c r="EM60" s="9">
        <v>37.286877394636015</v>
      </c>
      <c r="EN60" s="9">
        <v>773.1374521072796</v>
      </c>
      <c r="EO60" s="9">
        <v>205.98659003831418</v>
      </c>
      <c r="EP60" s="9">
        <v>152.1647509578544</v>
      </c>
      <c r="EQ60" s="9">
        <v>107.79501915708812</v>
      </c>
      <c r="ER60" s="9">
        <v>93.16379310344828</v>
      </c>
      <c r="ES60" s="9">
        <v>214.0272988505747</v>
      </c>
      <c r="ET60" s="9">
        <v>452.97270114942523</v>
      </c>
      <c r="EU60" s="9">
        <v>395.9439655172414</v>
      </c>
      <c r="EV60" s="9">
        <v>57.02873563218391</v>
      </c>
      <c r="EW60" s="9">
        <v>34.61829501915709</v>
      </c>
      <c r="EX60" s="9">
        <v>22.41044061302682</v>
      </c>
      <c r="EY60" s="9">
        <v>395.9439655172414</v>
      </c>
      <c r="EZ60" s="9">
        <v>303.19204980842915</v>
      </c>
      <c r="FA60" s="9">
        <v>78.82088122605364</v>
      </c>
      <c r="FB60" s="9">
        <v>8.931034482758621</v>
      </c>
      <c r="FC60" s="9">
        <v>4</v>
      </c>
      <c r="FD60" s="9">
        <v>1</v>
      </c>
      <c r="FE60" s="9">
        <v>52.98706896551724</v>
      </c>
      <c r="FF60" s="9">
        <v>50.31417624521073</v>
      </c>
      <c r="FG60" s="9">
        <v>57.286877394636015</v>
      </c>
      <c r="FH60" s="9">
        <v>83.96024904214559</v>
      </c>
      <c r="FI60" s="9">
        <v>55.00143678160919</v>
      </c>
      <c r="FJ60" s="9">
        <v>23.410919540229884</v>
      </c>
      <c r="FK60" s="9">
        <v>16.35536398467433</v>
      </c>
      <c r="FL60" s="9">
        <v>17.862068965517242</v>
      </c>
      <c r="FM60" s="9">
        <v>2</v>
      </c>
      <c r="FN60" s="9">
        <v>7.396551724137931</v>
      </c>
      <c r="FO60" s="9">
        <v>11.39655172413793</v>
      </c>
      <c r="FP60" s="9">
        <v>8.01388888888889</v>
      </c>
      <c r="FQ60" s="9">
        <v>0</v>
      </c>
      <c r="FR60" s="9">
        <v>1</v>
      </c>
      <c r="FS60" s="9">
        <v>8.958812260536398</v>
      </c>
      <c r="FT60" s="9">
        <v>395.9439655172414</v>
      </c>
      <c r="FU60" s="9">
        <v>3.4655172413793105</v>
      </c>
      <c r="FV60" s="9">
        <v>88.27394636015325</v>
      </c>
      <c r="FW60" s="9">
        <v>31.986590038314176</v>
      </c>
      <c r="FX60" s="9">
        <v>22.972701149425287</v>
      </c>
      <c r="FY60" s="9">
        <v>7.396551724137931</v>
      </c>
      <c r="FZ60" s="9">
        <v>3.9310344827586206</v>
      </c>
      <c r="GA60" s="9">
        <v>2.4655172413793105</v>
      </c>
      <c r="GB60" s="9">
        <v>1</v>
      </c>
      <c r="GC60" s="9">
        <v>22.917624521072796</v>
      </c>
      <c r="GD60" s="9">
        <v>30.069444444444443</v>
      </c>
      <c r="GE60" s="9">
        <v>50.397030651341</v>
      </c>
      <c r="GF60" s="9">
        <v>145.13649425287355</v>
      </c>
      <c r="GG60" s="9">
        <v>122.71216475095785</v>
      </c>
      <c r="GH60" s="9">
        <v>0</v>
      </c>
      <c r="GI60" s="9">
        <v>10.46551724137931</v>
      </c>
      <c r="GJ60" s="9">
        <v>1</v>
      </c>
      <c r="GK60" s="9">
        <v>6.479406130268199</v>
      </c>
      <c r="GL60" s="9">
        <v>4.479406130268199</v>
      </c>
      <c r="GM60" s="9">
        <v>547.9731800766283</v>
      </c>
      <c r="GN60" s="9">
        <v>105.66714559386973</v>
      </c>
      <c r="GO60" s="9">
        <v>0</v>
      </c>
      <c r="GP60" s="9">
        <v>4</v>
      </c>
      <c r="GQ60" s="9">
        <v>92.316091954023</v>
      </c>
      <c r="GR60" s="9">
        <v>2</v>
      </c>
      <c r="GS60" s="9">
        <v>241.6748084291188</v>
      </c>
      <c r="GT60" s="9">
        <v>47.87643678160919</v>
      </c>
      <c r="GU60" s="9">
        <v>8</v>
      </c>
      <c r="GV60" s="9">
        <v>3.013888888888889</v>
      </c>
      <c r="GW60" s="9">
        <v>35.397030651341</v>
      </c>
      <c r="GX60" s="9">
        <v>8.027777777777779</v>
      </c>
    </row>
    <row r="61" spans="1:206" ht="12.75">
      <c r="A61" s="5" t="s">
        <v>348</v>
      </c>
      <c r="B61" s="9">
        <v>69.59</v>
      </c>
      <c r="C61" s="9">
        <v>385.9276315789474</v>
      </c>
      <c r="D61" s="9">
        <v>14.019736842105264</v>
      </c>
      <c r="E61" s="9">
        <v>50.73026315789474</v>
      </c>
      <c r="F61" s="9">
        <v>49.78947368421053</v>
      </c>
      <c r="G61" s="9">
        <v>58.328947368421055</v>
      </c>
      <c r="H61" s="9">
        <v>97.69078947368422</v>
      </c>
      <c r="I61" s="9">
        <v>80.94736842105263</v>
      </c>
      <c r="J61" s="9">
        <v>34.421052631578945</v>
      </c>
      <c r="K61" s="9">
        <v>64.75</v>
      </c>
      <c r="L61" s="9">
        <v>239.03947368421052</v>
      </c>
      <c r="M61" s="9">
        <v>82.13815789473685</v>
      </c>
      <c r="N61" s="9">
        <v>172.8486842105263</v>
      </c>
      <c r="O61" s="9">
        <v>213.07894736842104</v>
      </c>
      <c r="P61" s="9">
        <v>379.6776315789474</v>
      </c>
      <c r="Q61" s="9">
        <v>6.25</v>
      </c>
      <c r="R61" s="9">
        <v>177.00657894736844</v>
      </c>
      <c r="S61" s="9">
        <v>64.74342105263158</v>
      </c>
      <c r="T61" s="9">
        <v>61.71052631578947</v>
      </c>
      <c r="U61" s="9">
        <v>19.401315789473685</v>
      </c>
      <c r="V61" s="9">
        <v>23.078947368421055</v>
      </c>
      <c r="W61" s="9">
        <v>7.756578947368421</v>
      </c>
      <c r="X61" s="9">
        <v>0.3157894736842105</v>
      </c>
      <c r="Y61" s="9">
        <v>109.48026315789474</v>
      </c>
      <c r="Z61" s="9">
        <v>25.125</v>
      </c>
      <c r="AA61" s="9">
        <v>14.631578947368421</v>
      </c>
      <c r="AB61" s="9">
        <v>14.572368421052632</v>
      </c>
      <c r="AC61" s="9">
        <v>10.072368421052632</v>
      </c>
      <c r="AD61" s="9">
        <v>238.625</v>
      </c>
      <c r="AE61" s="9">
        <v>32.14473684210526</v>
      </c>
      <c r="AF61" s="9">
        <v>84.57236842105263</v>
      </c>
      <c r="AG61" s="9">
        <v>42.256578947368425</v>
      </c>
      <c r="AH61" s="9">
        <v>18.032894736842106</v>
      </c>
      <c r="AI61" s="9">
        <v>194.29605263157896</v>
      </c>
      <c r="AJ61" s="9">
        <v>123.85526315789474</v>
      </c>
      <c r="AK61" s="9">
        <v>51.13815789473684</v>
      </c>
      <c r="AL61" s="9">
        <v>12.638157894736842</v>
      </c>
      <c r="AM61" s="9">
        <v>4</v>
      </c>
      <c r="AN61" s="9">
        <v>30.289473684210527</v>
      </c>
      <c r="AO61" s="9">
        <v>41.69078947368421</v>
      </c>
      <c r="AP61" s="9">
        <v>313.9473684210526</v>
      </c>
      <c r="AQ61" s="9">
        <v>345.61842105263156</v>
      </c>
      <c r="AR61" s="9">
        <v>14.710526315789474</v>
      </c>
      <c r="AS61" s="9">
        <v>4.315789473684211</v>
      </c>
      <c r="AT61" s="9">
        <v>10.947368421052632</v>
      </c>
      <c r="AU61" s="9">
        <v>10.335526315789474</v>
      </c>
      <c r="AV61" s="9">
        <v>385.9276315789474</v>
      </c>
      <c r="AW61" s="9">
        <v>277.2828947368421</v>
      </c>
      <c r="AX61" s="9">
        <v>101.69078947368422</v>
      </c>
      <c r="AY61" s="9">
        <v>1</v>
      </c>
      <c r="AZ61" s="9">
        <v>0</v>
      </c>
      <c r="BA61" s="9">
        <v>3.8289473684210527</v>
      </c>
      <c r="BB61" s="9">
        <v>2.125</v>
      </c>
      <c r="BC61" s="9">
        <v>385.9276315789474</v>
      </c>
      <c r="BD61" s="9">
        <v>210.0263157894737</v>
      </c>
      <c r="BE61" s="9">
        <v>50.973684210526315</v>
      </c>
      <c r="BF61" s="9">
        <v>57.618421052631575</v>
      </c>
      <c r="BG61" s="9">
        <v>13.072368421052632</v>
      </c>
      <c r="BH61" s="9">
        <v>26.144736842105264</v>
      </c>
      <c r="BI61" s="9">
        <v>18.769736842105264</v>
      </c>
      <c r="BJ61" s="9">
        <v>9.006578947368421</v>
      </c>
      <c r="BK61" s="9">
        <v>0.3157894736842105</v>
      </c>
      <c r="BL61" s="9">
        <v>385.9276315789474</v>
      </c>
      <c r="BM61" s="9">
        <v>137.23684210526315</v>
      </c>
      <c r="BN61" s="9">
        <v>13.881578947368421</v>
      </c>
      <c r="BO61" s="9">
        <v>57.61184210526316</v>
      </c>
      <c r="BP61" s="9">
        <v>0.125</v>
      </c>
      <c r="BQ61" s="9">
        <v>144.375</v>
      </c>
      <c r="BR61" s="9">
        <v>30.38157894736842</v>
      </c>
      <c r="BS61" s="9">
        <v>385.9276315789474</v>
      </c>
      <c r="BT61" s="9">
        <v>262.13157894736844</v>
      </c>
      <c r="BU61" s="9">
        <v>103.63815789473685</v>
      </c>
      <c r="BV61" s="9">
        <v>2.375</v>
      </c>
      <c r="BW61" s="9">
        <v>0</v>
      </c>
      <c r="BX61" s="9">
        <v>0</v>
      </c>
      <c r="BY61" s="9">
        <v>6.072368421052632</v>
      </c>
      <c r="BZ61" s="9">
        <v>17.782894736842106</v>
      </c>
      <c r="CA61" s="9">
        <v>2</v>
      </c>
      <c r="CB61" s="9">
        <v>5.3881578947368425</v>
      </c>
      <c r="CC61" s="9">
        <v>1.3157894736842106</v>
      </c>
      <c r="CD61" s="9">
        <v>9.078947368421053</v>
      </c>
      <c r="CE61" s="9">
        <v>379.85526315789474</v>
      </c>
      <c r="CF61" s="9">
        <v>377.4671052631579</v>
      </c>
      <c r="CG61" s="9">
        <v>2.388157894736842</v>
      </c>
      <c r="CH61" s="9">
        <v>0</v>
      </c>
      <c r="CI61" s="9">
        <v>87.11184210526315</v>
      </c>
      <c r="CJ61" s="9">
        <v>272.73026315789474</v>
      </c>
      <c r="CK61" s="9">
        <v>58.868421052631575</v>
      </c>
      <c r="CL61" s="9">
        <v>48.91447368421053</v>
      </c>
      <c r="CM61" s="9">
        <v>286.75657894736844</v>
      </c>
      <c r="CN61" s="9">
        <v>48.276315789473685</v>
      </c>
      <c r="CO61" s="9">
        <v>72.96710526315789</v>
      </c>
      <c r="CP61" s="9">
        <v>59.1578947368421</v>
      </c>
      <c r="CQ61" s="9">
        <v>16.25</v>
      </c>
      <c r="CR61" s="9">
        <v>3</v>
      </c>
      <c r="CS61" s="9">
        <v>0.3157894736842105</v>
      </c>
      <c r="CT61" s="9">
        <v>286.75657894736844</v>
      </c>
      <c r="CU61" s="9">
        <v>86.78947368421052</v>
      </c>
      <c r="CV61" s="9">
        <v>53.493421052631575</v>
      </c>
      <c r="CW61" s="9">
        <v>6.072368421052632</v>
      </c>
      <c r="CX61" s="9">
        <v>14.078947368421053</v>
      </c>
      <c r="CY61" s="9">
        <v>7.947368421052632</v>
      </c>
      <c r="CZ61" s="9">
        <v>5.197368421052632</v>
      </c>
      <c r="DA61" s="9">
        <v>16.25</v>
      </c>
      <c r="DB61" s="9">
        <v>3</v>
      </c>
      <c r="DC61" s="9">
        <v>3.125</v>
      </c>
      <c r="DD61" s="9">
        <v>1</v>
      </c>
      <c r="DE61" s="9">
        <v>183.4013157894737</v>
      </c>
      <c r="DF61" s="9">
        <v>8.322368421052632</v>
      </c>
      <c r="DG61" s="9">
        <v>49.73026315789474</v>
      </c>
      <c r="DH61" s="9">
        <v>25.217105263157894</v>
      </c>
      <c r="DI61" s="9">
        <v>53.828947368421055</v>
      </c>
      <c r="DJ61" s="9">
        <v>46.30263157894737</v>
      </c>
      <c r="DK61" s="9">
        <v>183.4013157894737</v>
      </c>
      <c r="DL61" s="9">
        <v>15.546052631578949</v>
      </c>
      <c r="DM61" s="9">
        <v>0.3157894736842105</v>
      </c>
      <c r="DN61" s="9">
        <v>12.881578947368421</v>
      </c>
      <c r="DO61" s="9">
        <v>1</v>
      </c>
      <c r="DP61" s="9">
        <v>1.125</v>
      </c>
      <c r="DQ61" s="9">
        <v>16.164473684210527</v>
      </c>
      <c r="DR61" s="9">
        <v>19.13157894736842</v>
      </c>
      <c r="DS61" s="9">
        <v>11.828947368421053</v>
      </c>
      <c r="DT61" s="9">
        <v>31.013157894736842</v>
      </c>
      <c r="DU61" s="9">
        <v>2.5657894736842106</v>
      </c>
      <c r="DV61" s="9">
        <v>3.3157894736842106</v>
      </c>
      <c r="DW61" s="9">
        <v>1</v>
      </c>
      <c r="DX61" s="9">
        <v>10.631578947368421</v>
      </c>
      <c r="DY61" s="9">
        <v>10.322368421052632</v>
      </c>
      <c r="DZ61" s="9">
        <v>5.565789473684211</v>
      </c>
      <c r="EA61" s="9">
        <v>9.460526315789474</v>
      </c>
      <c r="EB61" s="9">
        <v>25.401315789473685</v>
      </c>
      <c r="EC61" s="9">
        <v>6.131578947368421</v>
      </c>
      <c r="ED61" s="9">
        <v>183.4013157894737</v>
      </c>
      <c r="EE61" s="9">
        <v>28.901315789473685</v>
      </c>
      <c r="EF61" s="9">
        <v>24.67105263157895</v>
      </c>
      <c r="EG61" s="9">
        <v>13.585526315789474</v>
      </c>
      <c r="EH61" s="9">
        <v>15.197368421052632</v>
      </c>
      <c r="EI61" s="9">
        <v>39.19078947368421</v>
      </c>
      <c r="EJ61" s="9">
        <v>15.269736842105264</v>
      </c>
      <c r="EK61" s="9">
        <v>9.69078947368421</v>
      </c>
      <c r="EL61" s="9">
        <v>10.256578947368421</v>
      </c>
      <c r="EM61" s="9">
        <v>26.638157894736842</v>
      </c>
      <c r="EN61" s="9">
        <v>321.1776315789474</v>
      </c>
      <c r="EO61" s="9">
        <v>63.88815789473684</v>
      </c>
      <c r="EP61" s="9">
        <v>73.32236842105263</v>
      </c>
      <c r="EQ61" s="9">
        <v>56.671052631578945</v>
      </c>
      <c r="ER61" s="9">
        <v>29.29605263157895</v>
      </c>
      <c r="ES61" s="9">
        <v>98</v>
      </c>
      <c r="ET61" s="9">
        <v>215.96052631578948</v>
      </c>
      <c r="EU61" s="9">
        <v>177.00657894736844</v>
      </c>
      <c r="EV61" s="9">
        <v>38.953947368421055</v>
      </c>
      <c r="EW61" s="9">
        <v>31.440789473684212</v>
      </c>
      <c r="EX61" s="9">
        <v>7.5131578947368425</v>
      </c>
      <c r="EY61" s="9">
        <v>177.00657894736844</v>
      </c>
      <c r="EZ61" s="9">
        <v>111.6842105263158</v>
      </c>
      <c r="FA61" s="9">
        <v>50.565789473684205</v>
      </c>
      <c r="FB61" s="9">
        <v>9.631578947368421</v>
      </c>
      <c r="FC61" s="9">
        <v>5.125</v>
      </c>
      <c r="FD61" s="9">
        <v>0</v>
      </c>
      <c r="FE61" s="9">
        <v>38.151315789473685</v>
      </c>
      <c r="FF61" s="9">
        <v>26.592105263157894</v>
      </c>
      <c r="FG61" s="9">
        <v>14.888157894736842</v>
      </c>
      <c r="FH61" s="9">
        <v>32.86184210526316</v>
      </c>
      <c r="FI61" s="9">
        <v>22.453947368421055</v>
      </c>
      <c r="FJ61" s="9">
        <v>7.7631578947368425</v>
      </c>
      <c r="FK61" s="9">
        <v>4.5131578947368425</v>
      </c>
      <c r="FL61" s="9">
        <v>6.2631578947368425</v>
      </c>
      <c r="FM61" s="9">
        <v>1.125</v>
      </c>
      <c r="FN61" s="9">
        <v>11.006578947368421</v>
      </c>
      <c r="FO61" s="9">
        <v>1.125</v>
      </c>
      <c r="FP61" s="9">
        <v>3.3157894736842106</v>
      </c>
      <c r="FQ61" s="9">
        <v>0</v>
      </c>
      <c r="FR61" s="9">
        <v>0.3157894736842105</v>
      </c>
      <c r="FS61" s="9">
        <v>6.631578947368421</v>
      </c>
      <c r="FT61" s="9">
        <v>177.00657894736844</v>
      </c>
      <c r="FU61" s="9">
        <v>7.315789473684211</v>
      </c>
      <c r="FV61" s="9">
        <v>43.03947368421053</v>
      </c>
      <c r="FW61" s="9">
        <v>13.703947368421053</v>
      </c>
      <c r="FX61" s="9">
        <v>7.631578947368421</v>
      </c>
      <c r="FY61" s="9">
        <v>11.006578947368421</v>
      </c>
      <c r="FZ61" s="9">
        <v>5.125</v>
      </c>
      <c r="GA61" s="9">
        <v>0.5657894736842105</v>
      </c>
      <c r="GB61" s="9">
        <v>5.315789473684211</v>
      </c>
      <c r="GC61" s="9">
        <v>15.638157894736842</v>
      </c>
      <c r="GD61" s="9">
        <v>22.513157894736842</v>
      </c>
      <c r="GE61" s="9">
        <v>11.907894736842106</v>
      </c>
      <c r="GF61" s="9">
        <v>60.48684210526316</v>
      </c>
      <c r="GG61" s="9">
        <v>43.60526315789474</v>
      </c>
      <c r="GH61" s="9">
        <v>1</v>
      </c>
      <c r="GI61" s="9">
        <v>6</v>
      </c>
      <c r="GJ61" s="9">
        <v>3</v>
      </c>
      <c r="GK61" s="9">
        <v>3.4407894736842106</v>
      </c>
      <c r="GL61" s="9">
        <v>3.4407894736842106</v>
      </c>
      <c r="GM61" s="9">
        <v>238.83552631578948</v>
      </c>
      <c r="GN61" s="9">
        <v>72.39473684210526</v>
      </c>
      <c r="GO61" s="9">
        <v>0</v>
      </c>
      <c r="GP61" s="9">
        <v>3.3157894736842106</v>
      </c>
      <c r="GQ61" s="9">
        <v>36.151315789473685</v>
      </c>
      <c r="GR61" s="9">
        <v>5.947368421052632</v>
      </c>
      <c r="GS61" s="9">
        <v>87.67763157894737</v>
      </c>
      <c r="GT61" s="9">
        <v>15.835526315789474</v>
      </c>
      <c r="GU61" s="9">
        <v>1</v>
      </c>
      <c r="GV61" s="9">
        <v>0.756578947368421</v>
      </c>
      <c r="GW61" s="9">
        <v>13.631578947368421</v>
      </c>
      <c r="GX61" s="9">
        <v>2.125</v>
      </c>
    </row>
    <row r="62" spans="1:206" ht="12.75">
      <c r="A62" s="5" t="s">
        <v>349</v>
      </c>
      <c r="B62" s="9">
        <v>650.6</v>
      </c>
      <c r="C62" s="9">
        <v>347</v>
      </c>
      <c r="D62" s="9">
        <v>16</v>
      </c>
      <c r="E62" s="9">
        <v>48</v>
      </c>
      <c r="F62" s="9">
        <v>35</v>
      </c>
      <c r="G62" s="9">
        <v>62</v>
      </c>
      <c r="H62" s="9">
        <v>93</v>
      </c>
      <c r="I62" s="9">
        <v>63</v>
      </c>
      <c r="J62" s="9">
        <v>30</v>
      </c>
      <c r="K62" s="9">
        <v>64</v>
      </c>
      <c r="L62" s="9">
        <v>216</v>
      </c>
      <c r="M62" s="9">
        <v>67</v>
      </c>
      <c r="N62" s="9">
        <v>187</v>
      </c>
      <c r="O62" s="9">
        <v>160</v>
      </c>
      <c r="P62" s="9">
        <v>345</v>
      </c>
      <c r="Q62" s="9">
        <v>2</v>
      </c>
      <c r="R62" s="9">
        <v>156</v>
      </c>
      <c r="S62" s="9">
        <v>60</v>
      </c>
      <c r="T62" s="9">
        <v>52</v>
      </c>
      <c r="U62" s="9">
        <v>20</v>
      </c>
      <c r="V62" s="9">
        <v>10</v>
      </c>
      <c r="W62" s="9">
        <v>8</v>
      </c>
      <c r="X62" s="9">
        <v>6</v>
      </c>
      <c r="Y62" s="9">
        <v>116</v>
      </c>
      <c r="Z62" s="9">
        <v>15</v>
      </c>
      <c r="AA62" s="9">
        <v>5</v>
      </c>
      <c r="AB62" s="9">
        <v>4</v>
      </c>
      <c r="AC62" s="9">
        <v>14</v>
      </c>
      <c r="AD62" s="9">
        <v>232</v>
      </c>
      <c r="AE62" s="9">
        <v>25</v>
      </c>
      <c r="AF62" s="9">
        <v>71</v>
      </c>
      <c r="AG62" s="9">
        <v>40</v>
      </c>
      <c r="AH62" s="9">
        <v>20</v>
      </c>
      <c r="AI62" s="9">
        <v>178</v>
      </c>
      <c r="AJ62" s="9">
        <v>120</v>
      </c>
      <c r="AK62" s="9">
        <v>36</v>
      </c>
      <c r="AL62" s="9">
        <v>12</v>
      </c>
      <c r="AM62" s="9">
        <v>1</v>
      </c>
      <c r="AN62" s="9">
        <v>21</v>
      </c>
      <c r="AO62" s="9">
        <v>30</v>
      </c>
      <c r="AP62" s="9">
        <v>296</v>
      </c>
      <c r="AQ62" s="9">
        <v>316</v>
      </c>
      <c r="AR62" s="9">
        <v>22</v>
      </c>
      <c r="AS62" s="9">
        <v>2</v>
      </c>
      <c r="AT62" s="9">
        <v>4</v>
      </c>
      <c r="AU62" s="9">
        <v>3</v>
      </c>
      <c r="AV62" s="9">
        <v>347</v>
      </c>
      <c r="AW62" s="9">
        <v>249</v>
      </c>
      <c r="AX62" s="9">
        <v>86</v>
      </c>
      <c r="AY62" s="9">
        <v>3</v>
      </c>
      <c r="AZ62" s="9">
        <v>0</v>
      </c>
      <c r="BA62" s="9">
        <v>7</v>
      </c>
      <c r="BB62" s="9">
        <v>1</v>
      </c>
      <c r="BC62" s="9">
        <v>347</v>
      </c>
      <c r="BD62" s="9">
        <v>206</v>
      </c>
      <c r="BE62" s="9">
        <v>55</v>
      </c>
      <c r="BF62" s="9">
        <v>37</v>
      </c>
      <c r="BG62" s="9">
        <v>6</v>
      </c>
      <c r="BH62" s="9">
        <v>14</v>
      </c>
      <c r="BI62" s="9">
        <v>18</v>
      </c>
      <c r="BJ62" s="9">
        <v>8</v>
      </c>
      <c r="BK62" s="9">
        <v>3</v>
      </c>
      <c r="BL62" s="9">
        <v>347</v>
      </c>
      <c r="BM62" s="9">
        <v>142</v>
      </c>
      <c r="BN62" s="9">
        <v>18</v>
      </c>
      <c r="BO62" s="9">
        <v>27</v>
      </c>
      <c r="BP62" s="9">
        <v>0</v>
      </c>
      <c r="BQ62" s="9">
        <v>119</v>
      </c>
      <c r="BR62" s="9">
        <v>38</v>
      </c>
      <c r="BS62" s="9">
        <v>347</v>
      </c>
      <c r="BT62" s="9">
        <v>238</v>
      </c>
      <c r="BU62" s="9">
        <v>94</v>
      </c>
      <c r="BV62" s="9">
        <v>2</v>
      </c>
      <c r="BW62" s="9">
        <v>1</v>
      </c>
      <c r="BX62" s="9">
        <v>1</v>
      </c>
      <c r="BY62" s="9">
        <v>6</v>
      </c>
      <c r="BZ62" s="9">
        <v>12</v>
      </c>
      <c r="CA62" s="9">
        <v>1</v>
      </c>
      <c r="CB62" s="9">
        <v>3</v>
      </c>
      <c r="CC62" s="9">
        <v>2</v>
      </c>
      <c r="CD62" s="9">
        <v>6</v>
      </c>
      <c r="CE62" s="9">
        <v>339</v>
      </c>
      <c r="CF62" s="9">
        <v>336</v>
      </c>
      <c r="CG62" s="9">
        <v>3</v>
      </c>
      <c r="CH62" s="9">
        <v>0</v>
      </c>
      <c r="CI62" s="9">
        <v>18</v>
      </c>
      <c r="CJ62" s="9">
        <v>305</v>
      </c>
      <c r="CK62" s="9">
        <v>56</v>
      </c>
      <c r="CL62" s="9">
        <v>9</v>
      </c>
      <c r="CM62" s="9">
        <v>253</v>
      </c>
      <c r="CN62" s="9">
        <v>36</v>
      </c>
      <c r="CO62" s="9">
        <v>81</v>
      </c>
      <c r="CP62" s="9">
        <v>47</v>
      </c>
      <c r="CQ62" s="9">
        <v>23</v>
      </c>
      <c r="CR62" s="9">
        <v>1</v>
      </c>
      <c r="CS62" s="9">
        <v>2</v>
      </c>
      <c r="CT62" s="9">
        <v>253</v>
      </c>
      <c r="CU62" s="9">
        <v>63</v>
      </c>
      <c r="CV62" s="9">
        <v>33</v>
      </c>
      <c r="CW62" s="9">
        <v>8</v>
      </c>
      <c r="CX62" s="9">
        <v>9</v>
      </c>
      <c r="CY62" s="9">
        <v>5</v>
      </c>
      <c r="CZ62" s="9">
        <v>8</v>
      </c>
      <c r="DA62" s="9">
        <v>23</v>
      </c>
      <c r="DB62" s="9">
        <v>5</v>
      </c>
      <c r="DC62" s="9">
        <v>7</v>
      </c>
      <c r="DD62" s="9">
        <v>3</v>
      </c>
      <c r="DE62" s="9">
        <v>165</v>
      </c>
      <c r="DF62" s="9">
        <v>14</v>
      </c>
      <c r="DG62" s="9">
        <v>29</v>
      </c>
      <c r="DH62" s="9">
        <v>14</v>
      </c>
      <c r="DI62" s="9">
        <v>61</v>
      </c>
      <c r="DJ62" s="9">
        <v>47</v>
      </c>
      <c r="DK62" s="9">
        <v>165</v>
      </c>
      <c r="DL62" s="9">
        <v>22</v>
      </c>
      <c r="DM62" s="9">
        <v>3</v>
      </c>
      <c r="DN62" s="9">
        <v>3</v>
      </c>
      <c r="DO62" s="9">
        <v>0</v>
      </c>
      <c r="DP62" s="9">
        <v>1</v>
      </c>
      <c r="DQ62" s="9">
        <v>23</v>
      </c>
      <c r="DR62" s="9">
        <v>17</v>
      </c>
      <c r="DS62" s="9">
        <v>7</v>
      </c>
      <c r="DT62" s="9">
        <v>11</v>
      </c>
      <c r="DU62" s="9">
        <v>2</v>
      </c>
      <c r="DV62" s="9">
        <v>0</v>
      </c>
      <c r="DW62" s="9">
        <v>5</v>
      </c>
      <c r="DX62" s="9">
        <v>3</v>
      </c>
      <c r="DY62" s="9">
        <v>10</v>
      </c>
      <c r="DZ62" s="9">
        <v>9</v>
      </c>
      <c r="EA62" s="9">
        <v>23</v>
      </c>
      <c r="EB62" s="9">
        <v>16</v>
      </c>
      <c r="EC62" s="9">
        <v>10</v>
      </c>
      <c r="ED62" s="9">
        <v>165</v>
      </c>
      <c r="EE62" s="9">
        <v>22</v>
      </c>
      <c r="EF62" s="9">
        <v>26</v>
      </c>
      <c r="EG62" s="9">
        <v>19</v>
      </c>
      <c r="EH62" s="9">
        <v>9</v>
      </c>
      <c r="EI62" s="9">
        <v>37</v>
      </c>
      <c r="EJ62" s="9">
        <v>10</v>
      </c>
      <c r="EK62" s="9">
        <v>5</v>
      </c>
      <c r="EL62" s="9">
        <v>19</v>
      </c>
      <c r="EM62" s="9">
        <v>18</v>
      </c>
      <c r="EN62" s="9">
        <v>283</v>
      </c>
      <c r="EO62" s="9">
        <v>71</v>
      </c>
      <c r="EP62" s="9">
        <v>79</v>
      </c>
      <c r="EQ62" s="9">
        <v>36</v>
      </c>
      <c r="ER62" s="9">
        <v>15</v>
      </c>
      <c r="ES62" s="9">
        <v>82</v>
      </c>
      <c r="ET62" s="9">
        <v>200</v>
      </c>
      <c r="EU62" s="9">
        <v>156</v>
      </c>
      <c r="EV62" s="9">
        <v>44</v>
      </c>
      <c r="EW62" s="9">
        <v>37</v>
      </c>
      <c r="EX62" s="9">
        <v>7</v>
      </c>
      <c r="EY62" s="9">
        <v>156</v>
      </c>
      <c r="EZ62" s="9">
        <v>111</v>
      </c>
      <c r="FA62" s="9">
        <v>33</v>
      </c>
      <c r="FB62" s="9">
        <v>10</v>
      </c>
      <c r="FC62" s="9">
        <v>1</v>
      </c>
      <c r="FD62" s="9">
        <v>1</v>
      </c>
      <c r="FE62" s="9">
        <v>25</v>
      </c>
      <c r="FF62" s="9">
        <v>35</v>
      </c>
      <c r="FG62" s="9">
        <v>10</v>
      </c>
      <c r="FH62" s="9">
        <v>27</v>
      </c>
      <c r="FI62" s="9">
        <v>20</v>
      </c>
      <c r="FJ62" s="9">
        <v>10</v>
      </c>
      <c r="FK62" s="9">
        <v>4</v>
      </c>
      <c r="FL62" s="9">
        <v>2</v>
      </c>
      <c r="FM62" s="9">
        <v>1</v>
      </c>
      <c r="FN62" s="9">
        <v>4</v>
      </c>
      <c r="FO62" s="9">
        <v>2</v>
      </c>
      <c r="FP62" s="9">
        <v>6</v>
      </c>
      <c r="FQ62" s="9">
        <v>0</v>
      </c>
      <c r="FR62" s="9">
        <v>3</v>
      </c>
      <c r="FS62" s="9">
        <v>7</v>
      </c>
      <c r="FT62" s="9">
        <v>156</v>
      </c>
      <c r="FU62" s="9">
        <v>1</v>
      </c>
      <c r="FV62" s="9">
        <v>32</v>
      </c>
      <c r="FW62" s="9">
        <v>12</v>
      </c>
      <c r="FX62" s="9">
        <v>9</v>
      </c>
      <c r="FY62" s="9">
        <v>4</v>
      </c>
      <c r="FZ62" s="9">
        <v>3</v>
      </c>
      <c r="GA62" s="9">
        <v>1</v>
      </c>
      <c r="GB62" s="9">
        <v>0</v>
      </c>
      <c r="GC62" s="9">
        <v>12</v>
      </c>
      <c r="GD62" s="9">
        <v>13</v>
      </c>
      <c r="GE62" s="9">
        <v>17</v>
      </c>
      <c r="GF62" s="9">
        <v>45</v>
      </c>
      <c r="GG62" s="9">
        <v>40</v>
      </c>
      <c r="GH62" s="9">
        <v>0</v>
      </c>
      <c r="GI62" s="9">
        <v>3</v>
      </c>
      <c r="GJ62" s="9">
        <v>1</v>
      </c>
      <c r="GK62" s="9">
        <v>0</v>
      </c>
      <c r="GL62" s="9">
        <v>1</v>
      </c>
      <c r="GM62" s="9">
        <v>223</v>
      </c>
      <c r="GN62" s="9">
        <v>65</v>
      </c>
      <c r="GO62" s="9">
        <v>0</v>
      </c>
      <c r="GP62" s="9">
        <v>0</v>
      </c>
      <c r="GQ62" s="9">
        <v>27</v>
      </c>
      <c r="GR62" s="9">
        <v>0</v>
      </c>
      <c r="GS62" s="9">
        <v>81</v>
      </c>
      <c r="GT62" s="9">
        <v>15</v>
      </c>
      <c r="GU62" s="9">
        <v>0</v>
      </c>
      <c r="GV62" s="9">
        <v>2</v>
      </c>
      <c r="GW62" s="9">
        <v>28</v>
      </c>
      <c r="GX62" s="9">
        <v>5</v>
      </c>
    </row>
    <row r="63" spans="1:206" ht="12.75">
      <c r="A63" s="5" t="s">
        <v>350</v>
      </c>
      <c r="B63" s="9">
        <v>79.5</v>
      </c>
      <c r="C63" s="9">
        <v>355.45454545454544</v>
      </c>
      <c r="D63" s="9">
        <v>14.363636363636363</v>
      </c>
      <c r="E63" s="9">
        <v>49.72727272727273</v>
      </c>
      <c r="F63" s="9">
        <v>36.36363636363636</v>
      </c>
      <c r="G63" s="9">
        <v>52.27272727272727</v>
      </c>
      <c r="H63" s="9">
        <v>97.72727272727272</v>
      </c>
      <c r="I63" s="9">
        <v>65.54545454545455</v>
      </c>
      <c r="J63" s="9">
        <v>39.45454545454545</v>
      </c>
      <c r="K63" s="9">
        <v>64.0909090909091</v>
      </c>
      <c r="L63" s="9">
        <v>213.8181818181818</v>
      </c>
      <c r="M63" s="9">
        <v>77.54545454545455</v>
      </c>
      <c r="N63" s="9">
        <v>174.45454545454544</v>
      </c>
      <c r="O63" s="9">
        <v>181</v>
      </c>
      <c r="P63" s="9">
        <v>355.45454545454544</v>
      </c>
      <c r="Q63" s="9">
        <v>0</v>
      </c>
      <c r="R63" s="9">
        <v>151.1818181818182</v>
      </c>
      <c r="S63" s="9">
        <v>35.18181818181818</v>
      </c>
      <c r="T63" s="9">
        <v>67.18181818181819</v>
      </c>
      <c r="U63" s="9">
        <v>21</v>
      </c>
      <c r="V63" s="9">
        <v>19.727272727272727</v>
      </c>
      <c r="W63" s="9">
        <v>4.545454545454545</v>
      </c>
      <c r="X63" s="9">
        <v>3.5454545454545454</v>
      </c>
      <c r="Y63" s="9">
        <v>114.18181818181819</v>
      </c>
      <c r="Z63" s="9">
        <v>9.272727272727273</v>
      </c>
      <c r="AA63" s="9">
        <v>2</v>
      </c>
      <c r="AB63" s="9">
        <v>17.818181818181817</v>
      </c>
      <c r="AC63" s="9">
        <v>5.636363636363637</v>
      </c>
      <c r="AD63" s="9">
        <v>247.8181818181818</v>
      </c>
      <c r="AE63" s="9">
        <v>15.363636363636363</v>
      </c>
      <c r="AF63" s="9">
        <v>58.90909090909091</v>
      </c>
      <c r="AG63" s="9">
        <v>52.36363636363636</v>
      </c>
      <c r="AH63" s="9">
        <v>24.545454545454547</v>
      </c>
      <c r="AI63" s="9">
        <v>200.9090909090909</v>
      </c>
      <c r="AJ63" s="9">
        <v>92.81818181818181</v>
      </c>
      <c r="AK63" s="9">
        <v>41</v>
      </c>
      <c r="AL63" s="9">
        <v>15.181818181818182</v>
      </c>
      <c r="AM63" s="9">
        <v>5.545454545454545</v>
      </c>
      <c r="AN63" s="9">
        <v>39.90909090909091</v>
      </c>
      <c r="AO63" s="9">
        <v>40.81818181818182</v>
      </c>
      <c r="AP63" s="9">
        <v>274.72727272727275</v>
      </c>
      <c r="AQ63" s="9">
        <v>313.45454545454544</v>
      </c>
      <c r="AR63" s="9">
        <v>25.18181818181818</v>
      </c>
      <c r="AS63" s="9">
        <v>2.3636363636363633</v>
      </c>
      <c r="AT63" s="9">
        <v>0.5454545454545454</v>
      </c>
      <c r="AU63" s="9">
        <v>13.90909090909091</v>
      </c>
      <c r="AV63" s="9">
        <v>355.45454545454544</v>
      </c>
      <c r="AW63" s="9">
        <v>256.8181818181818</v>
      </c>
      <c r="AX63" s="9">
        <v>86.27272727272728</v>
      </c>
      <c r="AY63" s="9">
        <v>0.5454545454545454</v>
      </c>
      <c r="AZ63" s="9">
        <v>0</v>
      </c>
      <c r="BA63" s="9">
        <v>8.545454545454545</v>
      </c>
      <c r="BB63" s="9">
        <v>0</v>
      </c>
      <c r="BC63" s="9">
        <v>355.45454545454544</v>
      </c>
      <c r="BD63" s="9">
        <v>184.63636363636363</v>
      </c>
      <c r="BE63" s="9">
        <v>65.45454545454545</v>
      </c>
      <c r="BF63" s="9">
        <v>46.18181818181818</v>
      </c>
      <c r="BG63" s="9">
        <v>13.818181818181818</v>
      </c>
      <c r="BH63" s="9">
        <v>21</v>
      </c>
      <c r="BI63" s="9">
        <v>17</v>
      </c>
      <c r="BJ63" s="9">
        <v>6.090909090909091</v>
      </c>
      <c r="BK63" s="9">
        <v>1.2727272727272727</v>
      </c>
      <c r="BL63" s="9">
        <v>355.45454545454544</v>
      </c>
      <c r="BM63" s="9">
        <v>134.63636363636363</v>
      </c>
      <c r="BN63" s="9">
        <v>7.181818181818182</v>
      </c>
      <c r="BO63" s="9">
        <v>46.45454545454545</v>
      </c>
      <c r="BP63" s="9">
        <v>0</v>
      </c>
      <c r="BQ63" s="9">
        <v>135.45454545454544</v>
      </c>
      <c r="BR63" s="9">
        <v>29.454545454545453</v>
      </c>
      <c r="BS63" s="9">
        <v>355.45454545454544</v>
      </c>
      <c r="BT63" s="9">
        <v>242.0909090909091</v>
      </c>
      <c r="BU63" s="9">
        <v>95.63636363636364</v>
      </c>
      <c r="BV63" s="9">
        <v>4.090909090909091</v>
      </c>
      <c r="BW63" s="9">
        <v>1.5454545454545454</v>
      </c>
      <c r="BX63" s="9">
        <v>1</v>
      </c>
      <c r="BY63" s="9">
        <v>5.545454545454545</v>
      </c>
      <c r="BZ63" s="9">
        <v>12.09090909090909</v>
      </c>
      <c r="CA63" s="9">
        <v>0.5454545454545454</v>
      </c>
      <c r="CB63" s="9">
        <v>0</v>
      </c>
      <c r="CC63" s="9">
        <v>2</v>
      </c>
      <c r="CD63" s="9">
        <v>9.545454545454545</v>
      </c>
      <c r="CE63" s="9">
        <v>343.6363636363636</v>
      </c>
      <c r="CF63" s="9">
        <v>342.6363636363636</v>
      </c>
      <c r="CG63" s="9">
        <v>1</v>
      </c>
      <c r="CH63" s="9">
        <v>0</v>
      </c>
      <c r="CI63" s="9">
        <v>8.454545454545455</v>
      </c>
      <c r="CJ63" s="9">
        <v>329.1818181818182</v>
      </c>
      <c r="CK63" s="9">
        <v>68.0909090909091</v>
      </c>
      <c r="CL63" s="9">
        <v>11.818181818181818</v>
      </c>
      <c r="CM63" s="9">
        <v>251.9090909090909</v>
      </c>
      <c r="CN63" s="9">
        <v>35.18181818181818</v>
      </c>
      <c r="CO63" s="9">
        <v>86.45454545454545</v>
      </c>
      <c r="CP63" s="9">
        <v>41.90909090909091</v>
      </c>
      <c r="CQ63" s="9">
        <v>8.09090909090909</v>
      </c>
      <c r="CR63" s="9">
        <v>2</v>
      </c>
      <c r="CS63" s="9">
        <v>1</v>
      </c>
      <c r="CT63" s="9">
        <v>251.9090909090909</v>
      </c>
      <c r="CU63" s="9">
        <v>77.27272727272728</v>
      </c>
      <c r="CV63" s="9">
        <v>38.63636363636364</v>
      </c>
      <c r="CW63" s="9">
        <v>8.90909090909091</v>
      </c>
      <c r="CX63" s="9">
        <v>12.363636363636363</v>
      </c>
      <c r="CY63" s="9">
        <v>12.818181818181818</v>
      </c>
      <c r="CZ63" s="9">
        <v>4.545454545454545</v>
      </c>
      <c r="DA63" s="9">
        <v>8.09090909090909</v>
      </c>
      <c r="DB63" s="9">
        <v>2.2727272727272725</v>
      </c>
      <c r="DC63" s="9">
        <v>2</v>
      </c>
      <c r="DD63" s="9">
        <v>1</v>
      </c>
      <c r="DE63" s="9">
        <v>165.54545454545456</v>
      </c>
      <c r="DF63" s="9">
        <v>9.09090909090909</v>
      </c>
      <c r="DG63" s="9">
        <v>34.09090909090909</v>
      </c>
      <c r="DH63" s="9">
        <v>17.81818181818182</v>
      </c>
      <c r="DI63" s="9">
        <v>60.81818181818182</v>
      </c>
      <c r="DJ63" s="9">
        <v>43.72727272727273</v>
      </c>
      <c r="DK63" s="9">
        <v>165.54545454545456</v>
      </c>
      <c r="DL63" s="9">
        <v>25.363636363636363</v>
      </c>
      <c r="DM63" s="9">
        <v>3.8181818181818183</v>
      </c>
      <c r="DN63" s="9">
        <v>15.454545454545455</v>
      </c>
      <c r="DO63" s="9">
        <v>1</v>
      </c>
      <c r="DP63" s="9">
        <v>0.2727272727272727</v>
      </c>
      <c r="DQ63" s="9">
        <v>10.454545454545455</v>
      </c>
      <c r="DR63" s="9">
        <v>25.727272727272727</v>
      </c>
      <c r="DS63" s="9">
        <v>3.3636363636363633</v>
      </c>
      <c r="DT63" s="9">
        <v>8.181818181818182</v>
      </c>
      <c r="DU63" s="9">
        <v>5.545454545454545</v>
      </c>
      <c r="DV63" s="9">
        <v>1</v>
      </c>
      <c r="DW63" s="9">
        <v>5</v>
      </c>
      <c r="DX63" s="9">
        <v>7.818181818181818</v>
      </c>
      <c r="DY63" s="9">
        <v>4.2727272727272725</v>
      </c>
      <c r="DZ63" s="9">
        <v>3.8181818181818183</v>
      </c>
      <c r="EA63" s="9">
        <v>15.181818181818182</v>
      </c>
      <c r="EB63" s="9">
        <v>20.18181818181818</v>
      </c>
      <c r="EC63" s="9">
        <v>9.09090909090909</v>
      </c>
      <c r="ED63" s="9">
        <v>165.54545454545456</v>
      </c>
      <c r="EE63" s="9">
        <v>20.81818181818182</v>
      </c>
      <c r="EF63" s="9">
        <v>22.272727272727273</v>
      </c>
      <c r="EG63" s="9">
        <v>20.90909090909091</v>
      </c>
      <c r="EH63" s="9">
        <v>18.18181818181818</v>
      </c>
      <c r="EI63" s="9">
        <v>31.81818181818182</v>
      </c>
      <c r="EJ63" s="9">
        <v>15.636363636363637</v>
      </c>
      <c r="EK63" s="9">
        <v>8.90909090909091</v>
      </c>
      <c r="EL63" s="9">
        <v>10.636363636363637</v>
      </c>
      <c r="EM63" s="9">
        <v>16.363636363636363</v>
      </c>
      <c r="EN63" s="9">
        <v>291.3636363636364</v>
      </c>
      <c r="EO63" s="9">
        <v>64.18181818181819</v>
      </c>
      <c r="EP63" s="9">
        <v>62.72727272727273</v>
      </c>
      <c r="EQ63" s="9">
        <v>41.63636363636364</v>
      </c>
      <c r="ER63" s="9">
        <v>29.272727272727273</v>
      </c>
      <c r="ES63" s="9">
        <v>93.54545454545455</v>
      </c>
      <c r="ET63" s="9">
        <v>158.72727272727272</v>
      </c>
      <c r="EU63" s="9">
        <v>151.1818181818182</v>
      </c>
      <c r="EV63" s="9">
        <v>7.545454545454545</v>
      </c>
      <c r="EW63" s="9">
        <v>5.2727272727272725</v>
      </c>
      <c r="EX63" s="9">
        <v>2.2727272727272725</v>
      </c>
      <c r="EY63" s="9">
        <v>151.1818181818182</v>
      </c>
      <c r="EZ63" s="9">
        <v>109.9090909090909</v>
      </c>
      <c r="FA63" s="9">
        <v>26.636363636363637</v>
      </c>
      <c r="FB63" s="9">
        <v>13.636363636363637</v>
      </c>
      <c r="FC63" s="9">
        <v>1</v>
      </c>
      <c r="FD63" s="9">
        <v>0</v>
      </c>
      <c r="FE63" s="9">
        <v>21.272727272727273</v>
      </c>
      <c r="FF63" s="9">
        <v>13.90909090909091</v>
      </c>
      <c r="FG63" s="9">
        <v>14.727272727272727</v>
      </c>
      <c r="FH63" s="9">
        <v>27.272727272727273</v>
      </c>
      <c r="FI63" s="9">
        <v>21.272727272727273</v>
      </c>
      <c r="FJ63" s="9">
        <v>8.636363636363637</v>
      </c>
      <c r="FK63" s="9">
        <v>11.90909090909091</v>
      </c>
      <c r="FL63" s="9">
        <v>8.818181818181818</v>
      </c>
      <c r="FM63" s="9">
        <v>0.2727272727272727</v>
      </c>
      <c r="FN63" s="9">
        <v>7.2727272727272725</v>
      </c>
      <c r="FO63" s="9">
        <v>9</v>
      </c>
      <c r="FP63" s="9">
        <v>3.2727272727272725</v>
      </c>
      <c r="FQ63" s="9">
        <v>0</v>
      </c>
      <c r="FR63" s="9">
        <v>0.2727272727272727</v>
      </c>
      <c r="FS63" s="9">
        <v>3.2727272727272725</v>
      </c>
      <c r="FT63" s="9">
        <v>151.1818181818182</v>
      </c>
      <c r="FU63" s="9">
        <v>2.2727272727272725</v>
      </c>
      <c r="FV63" s="9">
        <v>40.63636363636364</v>
      </c>
      <c r="FW63" s="9">
        <v>13.09090909090909</v>
      </c>
      <c r="FX63" s="9">
        <v>9.818181818181818</v>
      </c>
      <c r="FY63" s="9">
        <v>7.2727272727272725</v>
      </c>
      <c r="FZ63" s="9">
        <v>3</v>
      </c>
      <c r="GA63" s="9">
        <v>4.2727272727272725</v>
      </c>
      <c r="GB63" s="9">
        <v>0</v>
      </c>
      <c r="GC63" s="9">
        <v>9.636363636363637</v>
      </c>
      <c r="GD63" s="9">
        <v>11.636363636363637</v>
      </c>
      <c r="GE63" s="9">
        <v>27.81818181818182</v>
      </c>
      <c r="GF63" s="9">
        <v>53.45454545454545</v>
      </c>
      <c r="GG63" s="9">
        <v>44.45454545454545</v>
      </c>
      <c r="GH63" s="9">
        <v>0</v>
      </c>
      <c r="GI63" s="9">
        <v>2</v>
      </c>
      <c r="GJ63" s="9">
        <v>0</v>
      </c>
      <c r="GK63" s="9">
        <v>7</v>
      </c>
      <c r="GL63" s="9">
        <v>0</v>
      </c>
      <c r="GM63" s="9">
        <v>226.1818181818182</v>
      </c>
      <c r="GN63" s="9">
        <v>45.63636363636364</v>
      </c>
      <c r="GO63" s="9">
        <v>0</v>
      </c>
      <c r="GP63" s="9">
        <v>6.545454545454545</v>
      </c>
      <c r="GQ63" s="9">
        <v>27.636363636363637</v>
      </c>
      <c r="GR63" s="9">
        <v>1</v>
      </c>
      <c r="GS63" s="9">
        <v>99.9090909090909</v>
      </c>
      <c r="GT63" s="9">
        <v>24.636363636363637</v>
      </c>
      <c r="GU63" s="9">
        <v>0</v>
      </c>
      <c r="GV63" s="9">
        <v>2.2727272727272725</v>
      </c>
      <c r="GW63" s="9">
        <v>15.454545454545455</v>
      </c>
      <c r="GX63" s="9">
        <v>3.090909090909091</v>
      </c>
    </row>
    <row r="64" spans="1:206" ht="12.75">
      <c r="A64" s="5" t="s">
        <v>436</v>
      </c>
      <c r="B64" s="9">
        <v>71.06</v>
      </c>
      <c r="C64" s="9">
        <v>344</v>
      </c>
      <c r="D64" s="9">
        <v>11</v>
      </c>
      <c r="E64" s="9">
        <v>36</v>
      </c>
      <c r="F64" s="9">
        <v>46</v>
      </c>
      <c r="G64" s="9">
        <v>51</v>
      </c>
      <c r="H64" s="9">
        <v>99</v>
      </c>
      <c r="I64" s="9">
        <v>84</v>
      </c>
      <c r="J64" s="9">
        <v>17</v>
      </c>
      <c r="K64" s="9">
        <v>47</v>
      </c>
      <c r="L64" s="9">
        <v>228</v>
      </c>
      <c r="M64" s="9">
        <v>69</v>
      </c>
      <c r="N64" s="9">
        <v>178</v>
      </c>
      <c r="O64" s="9">
        <v>166</v>
      </c>
      <c r="P64" s="9">
        <v>341</v>
      </c>
      <c r="Q64" s="9">
        <v>3</v>
      </c>
      <c r="R64" s="9">
        <v>141</v>
      </c>
      <c r="S64" s="9">
        <v>30</v>
      </c>
      <c r="T64" s="9">
        <v>65</v>
      </c>
      <c r="U64" s="9">
        <v>22</v>
      </c>
      <c r="V64" s="9">
        <v>15</v>
      </c>
      <c r="W64" s="9">
        <v>4</v>
      </c>
      <c r="X64" s="9">
        <v>5</v>
      </c>
      <c r="Y64" s="9">
        <v>112</v>
      </c>
      <c r="Z64" s="9">
        <v>4</v>
      </c>
      <c r="AA64" s="9">
        <v>9</v>
      </c>
      <c r="AB64" s="9">
        <v>8</v>
      </c>
      <c r="AC64" s="9">
        <v>5</v>
      </c>
      <c r="AD64" s="9">
        <v>215</v>
      </c>
      <c r="AE64" s="9">
        <v>16</v>
      </c>
      <c r="AF64" s="9">
        <v>60</v>
      </c>
      <c r="AG64" s="9">
        <v>51</v>
      </c>
      <c r="AH64" s="9">
        <v>14</v>
      </c>
      <c r="AI64" s="9">
        <v>165</v>
      </c>
      <c r="AJ64" s="9">
        <v>142</v>
      </c>
      <c r="AK64" s="9">
        <v>28</v>
      </c>
      <c r="AL64" s="9">
        <v>8</v>
      </c>
      <c r="AM64" s="9">
        <v>1</v>
      </c>
      <c r="AN64" s="9">
        <v>19</v>
      </c>
      <c r="AO64" s="9">
        <v>41</v>
      </c>
      <c r="AP64" s="9">
        <v>284</v>
      </c>
      <c r="AQ64" s="9">
        <v>319</v>
      </c>
      <c r="AR64" s="9">
        <v>15</v>
      </c>
      <c r="AS64" s="9">
        <v>3</v>
      </c>
      <c r="AT64" s="9">
        <v>4</v>
      </c>
      <c r="AU64" s="9">
        <v>3</v>
      </c>
      <c r="AV64" s="9">
        <v>344</v>
      </c>
      <c r="AW64" s="9">
        <v>248</v>
      </c>
      <c r="AX64" s="9">
        <v>91</v>
      </c>
      <c r="AY64" s="9">
        <v>3</v>
      </c>
      <c r="AZ64" s="9">
        <v>1</v>
      </c>
      <c r="BA64" s="9">
        <v>1</v>
      </c>
      <c r="BB64" s="9">
        <v>0</v>
      </c>
      <c r="BC64" s="9">
        <v>344</v>
      </c>
      <c r="BD64" s="9">
        <v>187</v>
      </c>
      <c r="BE64" s="9">
        <v>58</v>
      </c>
      <c r="BF64" s="9">
        <v>53</v>
      </c>
      <c r="BG64" s="9">
        <v>8</v>
      </c>
      <c r="BH64" s="9">
        <v>14</v>
      </c>
      <c r="BI64" s="9">
        <v>16</v>
      </c>
      <c r="BJ64" s="9">
        <v>8</v>
      </c>
      <c r="BK64" s="9">
        <v>0</v>
      </c>
      <c r="BL64" s="9">
        <v>344</v>
      </c>
      <c r="BM64" s="9">
        <v>92</v>
      </c>
      <c r="BN64" s="9">
        <v>15</v>
      </c>
      <c r="BO64" s="9">
        <v>66</v>
      </c>
      <c r="BP64" s="9">
        <v>0</v>
      </c>
      <c r="BQ64" s="9">
        <v>132</v>
      </c>
      <c r="BR64" s="9">
        <v>34</v>
      </c>
      <c r="BS64" s="9">
        <v>344</v>
      </c>
      <c r="BT64" s="9">
        <v>223</v>
      </c>
      <c r="BU64" s="9">
        <v>105</v>
      </c>
      <c r="BV64" s="9">
        <v>2</v>
      </c>
      <c r="BW64" s="9">
        <v>1</v>
      </c>
      <c r="BX64" s="9">
        <v>1</v>
      </c>
      <c r="BY64" s="9">
        <v>8</v>
      </c>
      <c r="BZ64" s="9">
        <v>13</v>
      </c>
      <c r="CA64" s="9">
        <v>1</v>
      </c>
      <c r="CB64" s="9">
        <v>3</v>
      </c>
      <c r="CC64" s="9">
        <v>1</v>
      </c>
      <c r="CD64" s="9">
        <v>8</v>
      </c>
      <c r="CE64" s="9">
        <v>333</v>
      </c>
      <c r="CF64" s="9">
        <v>333</v>
      </c>
      <c r="CG64" s="9">
        <v>0</v>
      </c>
      <c r="CH64" s="9">
        <v>0</v>
      </c>
      <c r="CI64" s="9">
        <v>80</v>
      </c>
      <c r="CJ64" s="9">
        <v>226</v>
      </c>
      <c r="CK64" s="9">
        <v>44</v>
      </c>
      <c r="CL64" s="9">
        <v>54</v>
      </c>
      <c r="CM64" s="9">
        <v>280</v>
      </c>
      <c r="CN64" s="9">
        <v>42</v>
      </c>
      <c r="CO64" s="9">
        <v>78</v>
      </c>
      <c r="CP64" s="9">
        <v>63</v>
      </c>
      <c r="CQ64" s="9">
        <v>12</v>
      </c>
      <c r="CR64" s="9">
        <v>3</v>
      </c>
      <c r="CS64" s="9">
        <v>0</v>
      </c>
      <c r="CT64" s="9">
        <v>280</v>
      </c>
      <c r="CU64" s="9">
        <v>82</v>
      </c>
      <c r="CV64" s="9">
        <v>60</v>
      </c>
      <c r="CW64" s="9">
        <v>7</v>
      </c>
      <c r="CX64" s="9">
        <v>5</v>
      </c>
      <c r="CY64" s="9">
        <v>5</v>
      </c>
      <c r="CZ64" s="9">
        <v>5</v>
      </c>
      <c r="DA64" s="9">
        <v>12</v>
      </c>
      <c r="DB64" s="9">
        <v>1</v>
      </c>
      <c r="DC64" s="9">
        <v>3</v>
      </c>
      <c r="DD64" s="9">
        <v>0</v>
      </c>
      <c r="DE64" s="9">
        <v>186</v>
      </c>
      <c r="DF64" s="9">
        <v>17</v>
      </c>
      <c r="DG64" s="9">
        <v>45</v>
      </c>
      <c r="DH64" s="9">
        <v>16</v>
      </c>
      <c r="DI64" s="9">
        <v>74</v>
      </c>
      <c r="DJ64" s="9">
        <v>34</v>
      </c>
      <c r="DK64" s="9">
        <v>186</v>
      </c>
      <c r="DL64" s="9">
        <v>10</v>
      </c>
      <c r="DM64" s="9">
        <v>1</v>
      </c>
      <c r="DN64" s="9">
        <v>9</v>
      </c>
      <c r="DO64" s="9">
        <v>3</v>
      </c>
      <c r="DP64" s="9">
        <v>3</v>
      </c>
      <c r="DQ64" s="9">
        <v>22</v>
      </c>
      <c r="DR64" s="9">
        <v>20</v>
      </c>
      <c r="DS64" s="9">
        <v>14</v>
      </c>
      <c r="DT64" s="9">
        <v>25</v>
      </c>
      <c r="DU64" s="9">
        <v>5</v>
      </c>
      <c r="DV64" s="9">
        <v>4</v>
      </c>
      <c r="DW64" s="9">
        <v>3</v>
      </c>
      <c r="DX64" s="9">
        <v>9</v>
      </c>
      <c r="DY64" s="9">
        <v>3</v>
      </c>
      <c r="DZ64" s="9">
        <v>10</v>
      </c>
      <c r="EA64" s="9">
        <v>6</v>
      </c>
      <c r="EB64" s="9">
        <v>26</v>
      </c>
      <c r="EC64" s="9">
        <v>13</v>
      </c>
      <c r="ED64" s="9">
        <v>186</v>
      </c>
      <c r="EE64" s="9">
        <v>26</v>
      </c>
      <c r="EF64" s="9">
        <v>30</v>
      </c>
      <c r="EG64" s="9">
        <v>14</v>
      </c>
      <c r="EH64" s="9">
        <v>17</v>
      </c>
      <c r="EI64" s="9">
        <v>42</v>
      </c>
      <c r="EJ64" s="9">
        <v>21</v>
      </c>
      <c r="EK64" s="9">
        <v>10</v>
      </c>
      <c r="EL64" s="9">
        <v>12</v>
      </c>
      <c r="EM64" s="9">
        <v>14</v>
      </c>
      <c r="EN64" s="9">
        <v>297</v>
      </c>
      <c r="EO64" s="9">
        <v>74</v>
      </c>
      <c r="EP64" s="9">
        <v>64</v>
      </c>
      <c r="EQ64" s="9">
        <v>50</v>
      </c>
      <c r="ER64" s="9">
        <v>14</v>
      </c>
      <c r="ES64" s="9">
        <v>95</v>
      </c>
      <c r="ET64" s="9">
        <v>174</v>
      </c>
      <c r="EU64" s="9">
        <v>141</v>
      </c>
      <c r="EV64" s="9">
        <v>33</v>
      </c>
      <c r="EW64" s="9">
        <v>32</v>
      </c>
      <c r="EX64" s="9">
        <v>1</v>
      </c>
      <c r="EY64" s="9">
        <v>141</v>
      </c>
      <c r="EZ64" s="9">
        <v>111</v>
      </c>
      <c r="FA64" s="9">
        <v>17</v>
      </c>
      <c r="FB64" s="9">
        <v>9</v>
      </c>
      <c r="FC64" s="9">
        <v>3</v>
      </c>
      <c r="FD64" s="9">
        <v>1</v>
      </c>
      <c r="FE64" s="9">
        <v>12</v>
      </c>
      <c r="FF64" s="9">
        <v>18</v>
      </c>
      <c r="FG64" s="9">
        <v>15</v>
      </c>
      <c r="FH64" s="9">
        <v>41</v>
      </c>
      <c r="FI64" s="9">
        <v>17</v>
      </c>
      <c r="FJ64" s="9">
        <v>15</v>
      </c>
      <c r="FK64" s="9">
        <v>1</v>
      </c>
      <c r="FL64" s="9">
        <v>5</v>
      </c>
      <c r="FM64" s="9">
        <v>0</v>
      </c>
      <c r="FN64" s="9">
        <v>2</v>
      </c>
      <c r="FO64" s="9">
        <v>3</v>
      </c>
      <c r="FP64" s="9">
        <v>4</v>
      </c>
      <c r="FQ64" s="9">
        <v>0</v>
      </c>
      <c r="FR64" s="9">
        <v>1</v>
      </c>
      <c r="FS64" s="9">
        <v>7</v>
      </c>
      <c r="FT64" s="9">
        <v>141</v>
      </c>
      <c r="FU64" s="9">
        <v>1</v>
      </c>
      <c r="FV64" s="9">
        <v>28</v>
      </c>
      <c r="FW64" s="9">
        <v>9</v>
      </c>
      <c r="FX64" s="9">
        <v>5</v>
      </c>
      <c r="FY64" s="9">
        <v>2</v>
      </c>
      <c r="FZ64" s="9">
        <v>2</v>
      </c>
      <c r="GA64" s="9">
        <v>0</v>
      </c>
      <c r="GB64" s="9">
        <v>0</v>
      </c>
      <c r="GC64" s="9">
        <v>8</v>
      </c>
      <c r="GD64" s="9">
        <v>4</v>
      </c>
      <c r="GE64" s="9">
        <v>13</v>
      </c>
      <c r="GF64" s="9">
        <v>42</v>
      </c>
      <c r="GG64" s="9">
        <v>34</v>
      </c>
      <c r="GH64" s="9">
        <v>0</v>
      </c>
      <c r="GI64" s="9">
        <v>2</v>
      </c>
      <c r="GJ64" s="9">
        <v>0</v>
      </c>
      <c r="GK64" s="9">
        <v>2</v>
      </c>
      <c r="GL64" s="9">
        <v>4</v>
      </c>
      <c r="GM64" s="9">
        <v>228</v>
      </c>
      <c r="GN64" s="9">
        <v>68</v>
      </c>
      <c r="GO64" s="9">
        <v>0</v>
      </c>
      <c r="GP64" s="9">
        <v>0</v>
      </c>
      <c r="GQ64" s="9">
        <v>41</v>
      </c>
      <c r="GR64" s="9">
        <v>0</v>
      </c>
      <c r="GS64" s="9">
        <v>93</v>
      </c>
      <c r="GT64" s="9">
        <v>11</v>
      </c>
      <c r="GU64" s="9">
        <v>0</v>
      </c>
      <c r="GV64" s="9">
        <v>1</v>
      </c>
      <c r="GW64" s="9">
        <v>13</v>
      </c>
      <c r="GX64" s="9">
        <v>1</v>
      </c>
    </row>
    <row r="65" spans="1:206" ht="12.75">
      <c r="A65" s="5" t="s">
        <v>437</v>
      </c>
      <c r="B65" s="9">
        <v>101.26</v>
      </c>
      <c r="C65" s="9">
        <v>167.91860465116278</v>
      </c>
      <c r="D65" s="9">
        <v>15.104651162790697</v>
      </c>
      <c r="E65" s="9">
        <v>28.41860465116279</v>
      </c>
      <c r="F65" s="9">
        <v>11.197674418604652</v>
      </c>
      <c r="G65" s="9">
        <v>37.97674418604651</v>
      </c>
      <c r="H65" s="9">
        <v>36.383720930232556</v>
      </c>
      <c r="I65" s="9">
        <v>32.406976744186046</v>
      </c>
      <c r="J65" s="9">
        <v>6.430232558139535</v>
      </c>
      <c r="K65" s="9">
        <v>43.52325581395349</v>
      </c>
      <c r="L65" s="9">
        <v>99.09302325581396</v>
      </c>
      <c r="M65" s="9">
        <v>25.302325581395348</v>
      </c>
      <c r="N65" s="9">
        <v>79.45348837209302</v>
      </c>
      <c r="O65" s="9">
        <v>88.46511627906978</v>
      </c>
      <c r="P65" s="9">
        <v>167.91860465116278</v>
      </c>
      <c r="Q65" s="9">
        <v>0</v>
      </c>
      <c r="R65" s="9">
        <v>66.36046511627907</v>
      </c>
      <c r="S65" s="9">
        <v>17.97674418604651</v>
      </c>
      <c r="T65" s="9">
        <v>24.848837209302324</v>
      </c>
      <c r="U65" s="9">
        <v>3.6627906976744184</v>
      </c>
      <c r="V65" s="9">
        <v>13.546511627906977</v>
      </c>
      <c r="W65" s="9">
        <v>2.883720930232558</v>
      </c>
      <c r="X65" s="9">
        <v>3.441860465116279</v>
      </c>
      <c r="Y65" s="9">
        <v>55.04651162790698</v>
      </c>
      <c r="Z65" s="9">
        <v>0.6627906976744186</v>
      </c>
      <c r="AA65" s="9">
        <v>0</v>
      </c>
      <c r="AB65" s="9">
        <v>5.767441860465116</v>
      </c>
      <c r="AC65" s="9">
        <v>1.2209302325581395</v>
      </c>
      <c r="AD65" s="9">
        <v>104.75581395348837</v>
      </c>
      <c r="AE65" s="9">
        <v>8.325581395348838</v>
      </c>
      <c r="AF65" s="9">
        <v>19.86046511627907</v>
      </c>
      <c r="AG65" s="9">
        <v>30.848837209302324</v>
      </c>
      <c r="AH65" s="9">
        <v>7.325581395348837</v>
      </c>
      <c r="AI65" s="9">
        <v>116.55813953488372</v>
      </c>
      <c r="AJ65" s="9">
        <v>42.05813953488372</v>
      </c>
      <c r="AK65" s="9">
        <v>8.418604651162791</v>
      </c>
      <c r="AL65" s="9">
        <v>0.6627906976744186</v>
      </c>
      <c r="AM65" s="9">
        <v>0.22093023255813954</v>
      </c>
      <c r="AN65" s="9">
        <v>3.988372093023256</v>
      </c>
      <c r="AO65" s="9">
        <v>11.534883720930232</v>
      </c>
      <c r="AP65" s="9">
        <v>152.3953488372093</v>
      </c>
      <c r="AQ65" s="9">
        <v>162.7093023255814</v>
      </c>
      <c r="AR65" s="9">
        <v>4.104651162790698</v>
      </c>
      <c r="AS65" s="9">
        <v>0.22093023255813954</v>
      </c>
      <c r="AT65" s="9">
        <v>0.22093023255813954</v>
      </c>
      <c r="AU65" s="9">
        <v>0.6627906976744186</v>
      </c>
      <c r="AV65" s="9">
        <v>167.91860465116278</v>
      </c>
      <c r="AW65" s="9">
        <v>121.55813953488372</v>
      </c>
      <c r="AX65" s="9">
        <v>42.593023255813954</v>
      </c>
      <c r="AY65" s="9">
        <v>1.441860465116279</v>
      </c>
      <c r="AZ65" s="9">
        <v>0</v>
      </c>
      <c r="BA65" s="9">
        <v>2.104651162790698</v>
      </c>
      <c r="BB65" s="9">
        <v>0</v>
      </c>
      <c r="BC65" s="9">
        <v>167.91860465116278</v>
      </c>
      <c r="BD65" s="9">
        <v>97.13953488372093</v>
      </c>
      <c r="BE65" s="9">
        <v>21.96511627906977</v>
      </c>
      <c r="BF65" s="9">
        <v>23.988372093023255</v>
      </c>
      <c r="BG65" s="9">
        <v>6.6395348837209305</v>
      </c>
      <c r="BH65" s="9">
        <v>5.872093023255815</v>
      </c>
      <c r="BI65" s="9">
        <v>8.988372093023255</v>
      </c>
      <c r="BJ65" s="9">
        <v>2.325581395348837</v>
      </c>
      <c r="BK65" s="9">
        <v>1</v>
      </c>
      <c r="BL65" s="9">
        <v>167.91860465116278</v>
      </c>
      <c r="BM65" s="9">
        <v>70.17441860465117</v>
      </c>
      <c r="BN65" s="9">
        <v>7.651162790697674</v>
      </c>
      <c r="BO65" s="9">
        <v>17.63953488372093</v>
      </c>
      <c r="BP65" s="9">
        <v>0</v>
      </c>
      <c r="BQ65" s="9">
        <v>52.26744186046511</v>
      </c>
      <c r="BR65" s="9">
        <v>18.302325581395348</v>
      </c>
      <c r="BS65" s="9">
        <v>167.91860465116278</v>
      </c>
      <c r="BT65" s="9">
        <v>116.12790697674419</v>
      </c>
      <c r="BU65" s="9">
        <v>43.918604651162795</v>
      </c>
      <c r="BV65" s="9">
        <v>0.6627906976744186</v>
      </c>
      <c r="BW65" s="9">
        <v>3.2209302325581395</v>
      </c>
      <c r="BX65" s="9">
        <v>0.22093023255813954</v>
      </c>
      <c r="BY65" s="9">
        <v>1.6627906976744184</v>
      </c>
      <c r="BZ65" s="9">
        <v>3.988372093023256</v>
      </c>
      <c r="CA65" s="9">
        <v>0</v>
      </c>
      <c r="CB65" s="9">
        <v>0.22093023255813954</v>
      </c>
      <c r="CC65" s="9">
        <v>0.6627906976744186</v>
      </c>
      <c r="CD65" s="9">
        <v>3.104651162790698</v>
      </c>
      <c r="CE65" s="9">
        <v>161.69767441860466</v>
      </c>
      <c r="CF65" s="9">
        <v>161.69767441860466</v>
      </c>
      <c r="CG65" s="9">
        <v>0</v>
      </c>
      <c r="CH65" s="9">
        <v>0</v>
      </c>
      <c r="CI65" s="9">
        <v>45.52325581395349</v>
      </c>
      <c r="CJ65" s="9">
        <v>100.18604651162791</v>
      </c>
      <c r="CK65" s="9">
        <v>11.302325581395348</v>
      </c>
      <c r="CL65" s="9">
        <v>30.63953488372093</v>
      </c>
      <c r="CM65" s="9">
        <v>117.96511627906978</v>
      </c>
      <c r="CN65" s="9">
        <v>15.755813953488373</v>
      </c>
      <c r="CO65" s="9">
        <v>31.953488372093023</v>
      </c>
      <c r="CP65" s="9">
        <v>37.52325581395349</v>
      </c>
      <c r="CQ65" s="9">
        <v>2.2209302325581395</v>
      </c>
      <c r="CR65" s="9">
        <v>0</v>
      </c>
      <c r="CS65" s="9">
        <v>0.22093023255813954</v>
      </c>
      <c r="CT65" s="9">
        <v>117.96511627906978</v>
      </c>
      <c r="CU65" s="9">
        <v>30.290697674418603</v>
      </c>
      <c r="CV65" s="9">
        <v>19.75581395348837</v>
      </c>
      <c r="CW65" s="9">
        <v>3.6627906976744184</v>
      </c>
      <c r="CX65" s="9">
        <v>5.546511627906977</v>
      </c>
      <c r="CY65" s="9">
        <v>0.6627906976744186</v>
      </c>
      <c r="CZ65" s="9">
        <v>0.6627906976744186</v>
      </c>
      <c r="DA65" s="9">
        <v>2.2209302325581395</v>
      </c>
      <c r="DB65" s="9">
        <v>1.2209302325581395</v>
      </c>
      <c r="DC65" s="9">
        <v>0</v>
      </c>
      <c r="DD65" s="9">
        <v>0</v>
      </c>
      <c r="DE65" s="9">
        <v>85.23255813953489</v>
      </c>
      <c r="DF65" s="9">
        <v>4.883720930232558</v>
      </c>
      <c r="DG65" s="9">
        <v>18.53488372093023</v>
      </c>
      <c r="DH65" s="9">
        <v>7.988372093023256</v>
      </c>
      <c r="DI65" s="9">
        <v>26.74418604651163</v>
      </c>
      <c r="DJ65" s="9">
        <v>27.08139534883721</v>
      </c>
      <c r="DK65" s="9">
        <v>85.23255813953489</v>
      </c>
      <c r="DL65" s="9">
        <v>9.767441860465116</v>
      </c>
      <c r="DM65" s="9">
        <v>2.2209302325581395</v>
      </c>
      <c r="DN65" s="9">
        <v>2.441860465116279</v>
      </c>
      <c r="DO65" s="9">
        <v>0</v>
      </c>
      <c r="DP65" s="9">
        <v>0</v>
      </c>
      <c r="DQ65" s="9">
        <v>9.325581395348838</v>
      </c>
      <c r="DR65" s="9">
        <v>11.988372093023255</v>
      </c>
      <c r="DS65" s="9">
        <v>6.883720930232558</v>
      </c>
      <c r="DT65" s="9">
        <v>6.430232558139535</v>
      </c>
      <c r="DU65" s="9">
        <v>6.441860465116279</v>
      </c>
      <c r="DV65" s="9">
        <v>0.6627906976744186</v>
      </c>
      <c r="DW65" s="9">
        <v>2.2209302325581395</v>
      </c>
      <c r="DX65" s="9">
        <v>5.104651162790698</v>
      </c>
      <c r="DY65" s="9">
        <v>0</v>
      </c>
      <c r="DZ65" s="9">
        <v>2.441860465116279</v>
      </c>
      <c r="EA65" s="9">
        <v>8.325581395348838</v>
      </c>
      <c r="EB65" s="9">
        <v>10.755813953488373</v>
      </c>
      <c r="EC65" s="9">
        <v>0.22093023255813954</v>
      </c>
      <c r="ED65" s="9">
        <v>85.23255813953489</v>
      </c>
      <c r="EE65" s="9">
        <v>12.651162790697674</v>
      </c>
      <c r="EF65" s="9">
        <v>16.75581395348837</v>
      </c>
      <c r="EG65" s="9">
        <v>7.441860465116279</v>
      </c>
      <c r="EH65" s="9">
        <v>9.104651162790697</v>
      </c>
      <c r="EI65" s="9">
        <v>21.313953488372093</v>
      </c>
      <c r="EJ65" s="9">
        <v>4.546511627906977</v>
      </c>
      <c r="EK65" s="9">
        <v>4.883720930232558</v>
      </c>
      <c r="EL65" s="9">
        <v>3.325581395348837</v>
      </c>
      <c r="EM65" s="9">
        <v>5.209302325581396</v>
      </c>
      <c r="EN65" s="9">
        <v>124.3953488372093</v>
      </c>
      <c r="EO65" s="9">
        <v>12.313953488372093</v>
      </c>
      <c r="EP65" s="9">
        <v>34.30232558139535</v>
      </c>
      <c r="EQ65" s="9">
        <v>17.86046511627907</v>
      </c>
      <c r="ER65" s="9">
        <v>9.651162790697674</v>
      </c>
      <c r="ES65" s="9">
        <v>50.26744186046511</v>
      </c>
      <c r="ET65" s="9">
        <v>83.54651162790698</v>
      </c>
      <c r="EU65" s="9">
        <v>66.36046511627907</v>
      </c>
      <c r="EV65" s="9">
        <v>17.186046511627907</v>
      </c>
      <c r="EW65" s="9">
        <v>14.186046511627907</v>
      </c>
      <c r="EX65" s="9">
        <v>3</v>
      </c>
      <c r="EY65" s="9">
        <v>66.36046511627907</v>
      </c>
      <c r="EZ65" s="9">
        <v>61.26744186046511</v>
      </c>
      <c r="FA65" s="9">
        <v>3.104651162790698</v>
      </c>
      <c r="FB65" s="9">
        <v>0.4418604651162791</v>
      </c>
      <c r="FC65" s="9">
        <v>1.3255813953488371</v>
      </c>
      <c r="FD65" s="9">
        <v>0.22093023255813954</v>
      </c>
      <c r="FE65" s="9">
        <v>5.883720930232558</v>
      </c>
      <c r="FF65" s="9">
        <v>12.093023255813954</v>
      </c>
      <c r="FG65" s="9">
        <v>8.325581395348838</v>
      </c>
      <c r="FH65" s="9">
        <v>12.63953488372093</v>
      </c>
      <c r="FI65" s="9">
        <v>15.988372093023255</v>
      </c>
      <c r="FJ65" s="9">
        <v>2</v>
      </c>
      <c r="FK65" s="9">
        <v>3.441860465116279</v>
      </c>
      <c r="FL65" s="9">
        <v>4.441860465116279</v>
      </c>
      <c r="FM65" s="9">
        <v>0</v>
      </c>
      <c r="FN65" s="9">
        <v>0</v>
      </c>
      <c r="FO65" s="9">
        <v>0.4418604651162791</v>
      </c>
      <c r="FP65" s="9">
        <v>0.22093023255813954</v>
      </c>
      <c r="FQ65" s="9">
        <v>0</v>
      </c>
      <c r="FR65" s="9">
        <v>0</v>
      </c>
      <c r="FS65" s="9">
        <v>0.8837209302325582</v>
      </c>
      <c r="FT65" s="9">
        <v>66.36046511627907</v>
      </c>
      <c r="FU65" s="9">
        <v>0.22093023255813954</v>
      </c>
      <c r="FV65" s="9">
        <v>20.651162790697676</v>
      </c>
      <c r="FW65" s="9">
        <v>9.883720930232558</v>
      </c>
      <c r="FX65" s="9">
        <v>1.2209302325581395</v>
      </c>
      <c r="FY65" s="9">
        <v>0</v>
      </c>
      <c r="FZ65" s="9">
        <v>0</v>
      </c>
      <c r="GA65" s="9">
        <v>0</v>
      </c>
      <c r="GB65" s="9">
        <v>0</v>
      </c>
      <c r="GC65" s="9">
        <v>2.2209302325581395</v>
      </c>
      <c r="GD65" s="9">
        <v>3.6627906976744184</v>
      </c>
      <c r="GE65" s="9">
        <v>2.7674418604651163</v>
      </c>
      <c r="GF65" s="9">
        <v>16.093023255813954</v>
      </c>
      <c r="GG65" s="9">
        <v>13.651162790697674</v>
      </c>
      <c r="GH65" s="9">
        <v>0</v>
      </c>
      <c r="GI65" s="9">
        <v>0</v>
      </c>
      <c r="GJ65" s="9">
        <v>0</v>
      </c>
      <c r="GK65" s="9">
        <v>2.441860465116279</v>
      </c>
      <c r="GL65" s="9">
        <v>0</v>
      </c>
      <c r="GM65" s="9">
        <v>118.75581395348837</v>
      </c>
      <c r="GN65" s="9">
        <v>27.302325581395348</v>
      </c>
      <c r="GO65" s="9">
        <v>0</v>
      </c>
      <c r="GP65" s="9">
        <v>0</v>
      </c>
      <c r="GQ65" s="9">
        <v>15.209302325581396</v>
      </c>
      <c r="GR65" s="9">
        <v>0</v>
      </c>
      <c r="GS65" s="9">
        <v>51.16279069767442</v>
      </c>
      <c r="GT65" s="9">
        <v>13.872093023255815</v>
      </c>
      <c r="GU65" s="9">
        <v>0</v>
      </c>
      <c r="GV65" s="9">
        <v>0</v>
      </c>
      <c r="GW65" s="9">
        <v>9.546511627906977</v>
      </c>
      <c r="GX65" s="9">
        <v>1.6627906976744184</v>
      </c>
    </row>
    <row r="66" spans="1:206" ht="12.75">
      <c r="A66" s="5" t="s">
        <v>438</v>
      </c>
      <c r="B66" s="9">
        <v>156.13</v>
      </c>
      <c r="C66" s="9">
        <v>1790.6666666666667</v>
      </c>
      <c r="D66" s="9">
        <v>109</v>
      </c>
      <c r="E66" s="9">
        <v>242.33333333333334</v>
      </c>
      <c r="F66" s="9">
        <v>266.66666666666663</v>
      </c>
      <c r="G66" s="9">
        <v>339.6666666666667</v>
      </c>
      <c r="H66" s="9">
        <v>410.3333333333333</v>
      </c>
      <c r="I66" s="9">
        <v>306.3333333333333</v>
      </c>
      <c r="J66" s="9">
        <v>116.33333333333333</v>
      </c>
      <c r="K66" s="9">
        <v>351.3333333333333</v>
      </c>
      <c r="L66" s="9">
        <v>1162.3333333333335</v>
      </c>
      <c r="M66" s="9">
        <v>277</v>
      </c>
      <c r="N66" s="9">
        <v>904.3333333333334</v>
      </c>
      <c r="O66" s="9">
        <v>886.3333333333334</v>
      </c>
      <c r="P66" s="9">
        <v>1790.6666666666667</v>
      </c>
      <c r="Q66" s="9">
        <v>0</v>
      </c>
      <c r="R66" s="9">
        <v>739.3333333333334</v>
      </c>
      <c r="S66" s="9">
        <v>193.33333333333334</v>
      </c>
      <c r="T66" s="9">
        <v>266</v>
      </c>
      <c r="U66" s="9">
        <v>128.66666666666669</v>
      </c>
      <c r="V66" s="9">
        <v>99.33333333333333</v>
      </c>
      <c r="W66" s="9">
        <v>35.66666666666667</v>
      </c>
      <c r="X66" s="9">
        <v>16.333333333333336</v>
      </c>
      <c r="Y66" s="9">
        <v>526</v>
      </c>
      <c r="Z66" s="9">
        <v>65</v>
      </c>
      <c r="AA66" s="9">
        <v>44</v>
      </c>
      <c r="AB66" s="9">
        <v>76.33333333333334</v>
      </c>
      <c r="AC66" s="9">
        <v>17</v>
      </c>
      <c r="AD66" s="9">
        <v>1112</v>
      </c>
      <c r="AE66" s="9">
        <v>90.33333333333333</v>
      </c>
      <c r="AF66" s="9">
        <v>303</v>
      </c>
      <c r="AG66" s="9">
        <v>263</v>
      </c>
      <c r="AH66" s="9">
        <v>83</v>
      </c>
      <c r="AI66" s="9">
        <v>1030.6666666666665</v>
      </c>
      <c r="AJ66" s="9">
        <v>522.6666666666667</v>
      </c>
      <c r="AK66" s="9">
        <v>171.66666666666666</v>
      </c>
      <c r="AL66" s="9">
        <v>54.666666666666664</v>
      </c>
      <c r="AM66" s="9">
        <v>11</v>
      </c>
      <c r="AN66" s="9">
        <v>116</v>
      </c>
      <c r="AO66" s="9">
        <v>170</v>
      </c>
      <c r="AP66" s="9">
        <v>1504.6666666666667</v>
      </c>
      <c r="AQ66" s="9">
        <v>1622</v>
      </c>
      <c r="AR66" s="9">
        <v>93</v>
      </c>
      <c r="AS66" s="9">
        <v>13.666666666666666</v>
      </c>
      <c r="AT66" s="9">
        <v>12</v>
      </c>
      <c r="AU66" s="9">
        <v>50</v>
      </c>
      <c r="AV66" s="9">
        <v>1790.6666666666667</v>
      </c>
      <c r="AW66" s="9">
        <v>1485</v>
      </c>
      <c r="AX66" s="9">
        <v>250</v>
      </c>
      <c r="AY66" s="9">
        <v>4.666666666666667</v>
      </c>
      <c r="AZ66" s="9">
        <v>7</v>
      </c>
      <c r="BA66" s="9">
        <v>31.333333333333332</v>
      </c>
      <c r="BB66" s="9">
        <v>6</v>
      </c>
      <c r="BC66" s="9">
        <v>1790.6666666666667</v>
      </c>
      <c r="BD66" s="9">
        <v>1086.3333333333335</v>
      </c>
      <c r="BE66" s="9">
        <v>194.33333333333334</v>
      </c>
      <c r="BF66" s="9">
        <v>297.6666666666667</v>
      </c>
      <c r="BG66" s="9">
        <v>39</v>
      </c>
      <c r="BH66" s="9">
        <v>76</v>
      </c>
      <c r="BI66" s="9">
        <v>54.666666666666664</v>
      </c>
      <c r="BJ66" s="9">
        <v>38.333333333333336</v>
      </c>
      <c r="BK66" s="9">
        <v>4.333333333333333</v>
      </c>
      <c r="BL66" s="9">
        <v>1790.6666666666667</v>
      </c>
      <c r="BM66" s="9">
        <v>588.3333333333333</v>
      </c>
      <c r="BN66" s="9">
        <v>75.33333333333333</v>
      </c>
      <c r="BO66" s="9">
        <v>139</v>
      </c>
      <c r="BP66" s="9">
        <v>0</v>
      </c>
      <c r="BQ66" s="9">
        <v>812.3333333333334</v>
      </c>
      <c r="BR66" s="9">
        <v>161.66666666666669</v>
      </c>
      <c r="BS66" s="9">
        <v>1790.6666666666667</v>
      </c>
      <c r="BT66" s="9">
        <v>1422.3333333333333</v>
      </c>
      <c r="BU66" s="9">
        <v>275.33333333333337</v>
      </c>
      <c r="BV66" s="9">
        <v>13.333333333333334</v>
      </c>
      <c r="BW66" s="9">
        <v>11.666666666666666</v>
      </c>
      <c r="BX66" s="9">
        <v>2</v>
      </c>
      <c r="BY66" s="9">
        <v>34.66666666666667</v>
      </c>
      <c r="BZ66" s="9">
        <v>68</v>
      </c>
      <c r="CA66" s="9">
        <v>7</v>
      </c>
      <c r="CB66" s="9">
        <v>5</v>
      </c>
      <c r="CC66" s="9">
        <v>11.333333333333334</v>
      </c>
      <c r="CD66" s="9">
        <v>44.666666666666664</v>
      </c>
      <c r="CE66" s="9">
        <v>1734</v>
      </c>
      <c r="CF66" s="9">
        <v>1727.3333333333333</v>
      </c>
      <c r="CG66" s="9">
        <v>4.666666666666666</v>
      </c>
      <c r="CH66" s="9">
        <v>2</v>
      </c>
      <c r="CI66" s="9">
        <v>54</v>
      </c>
      <c r="CJ66" s="9">
        <v>1655</v>
      </c>
      <c r="CK66" s="9">
        <v>385</v>
      </c>
      <c r="CL66" s="9">
        <v>75.33333333333333</v>
      </c>
      <c r="CM66" s="9">
        <v>1323</v>
      </c>
      <c r="CN66" s="9">
        <v>211.66666666666666</v>
      </c>
      <c r="CO66" s="9">
        <v>548</v>
      </c>
      <c r="CP66" s="9">
        <v>162.33333333333334</v>
      </c>
      <c r="CQ66" s="9">
        <v>39.333333333333336</v>
      </c>
      <c r="CR66" s="9">
        <v>21</v>
      </c>
      <c r="CS66" s="9">
        <v>6</v>
      </c>
      <c r="CT66" s="9">
        <v>1323</v>
      </c>
      <c r="CU66" s="9">
        <v>334.6666666666667</v>
      </c>
      <c r="CV66" s="9">
        <v>173.33333333333334</v>
      </c>
      <c r="CW66" s="9">
        <v>46.333333333333336</v>
      </c>
      <c r="CX66" s="9">
        <v>62</v>
      </c>
      <c r="CY66" s="9">
        <v>39.333333333333336</v>
      </c>
      <c r="CZ66" s="9">
        <v>13.666666666666666</v>
      </c>
      <c r="DA66" s="9">
        <v>39.333333333333336</v>
      </c>
      <c r="DB66" s="9">
        <v>14.666666666666666</v>
      </c>
      <c r="DC66" s="9">
        <v>13</v>
      </c>
      <c r="DD66" s="9">
        <v>1.6666666666666665</v>
      </c>
      <c r="DE66" s="9">
        <v>943</v>
      </c>
      <c r="DF66" s="9">
        <v>82</v>
      </c>
      <c r="DG66" s="9">
        <v>197.33333333333334</v>
      </c>
      <c r="DH66" s="9">
        <v>150.66666666666669</v>
      </c>
      <c r="DI66" s="9">
        <v>345.6666666666667</v>
      </c>
      <c r="DJ66" s="9">
        <v>167.33333333333334</v>
      </c>
      <c r="DK66" s="9">
        <v>943</v>
      </c>
      <c r="DL66" s="9">
        <v>35</v>
      </c>
      <c r="DM66" s="9">
        <v>18</v>
      </c>
      <c r="DN66" s="9">
        <v>59.333333333333336</v>
      </c>
      <c r="DO66" s="9">
        <v>9</v>
      </c>
      <c r="DP66" s="9">
        <v>13</v>
      </c>
      <c r="DQ66" s="9">
        <v>125.33333333333333</v>
      </c>
      <c r="DR66" s="9">
        <v>137.33333333333331</v>
      </c>
      <c r="DS66" s="9">
        <v>28.666666666666668</v>
      </c>
      <c r="DT66" s="9">
        <v>55.666666666666664</v>
      </c>
      <c r="DU66" s="9">
        <v>25.333333333333332</v>
      </c>
      <c r="DV66" s="9">
        <v>6.666666666666667</v>
      </c>
      <c r="DW66" s="9">
        <v>17.666666666666668</v>
      </c>
      <c r="DX66" s="9">
        <v>40.333333333333336</v>
      </c>
      <c r="DY66" s="9">
        <v>38.333333333333336</v>
      </c>
      <c r="DZ66" s="9">
        <v>67.33333333333334</v>
      </c>
      <c r="EA66" s="9">
        <v>77.66666666666666</v>
      </c>
      <c r="EB66" s="9">
        <v>129</v>
      </c>
      <c r="EC66" s="9">
        <v>59.333333333333336</v>
      </c>
      <c r="ED66" s="9">
        <v>943</v>
      </c>
      <c r="EE66" s="9">
        <v>73.66666666666666</v>
      </c>
      <c r="EF66" s="9">
        <v>156</v>
      </c>
      <c r="EG66" s="9">
        <v>142.33333333333331</v>
      </c>
      <c r="EH66" s="9">
        <v>78</v>
      </c>
      <c r="EI66" s="9">
        <v>148</v>
      </c>
      <c r="EJ66" s="9">
        <v>94.66666666666667</v>
      </c>
      <c r="EK66" s="9">
        <v>83.66666666666666</v>
      </c>
      <c r="EL66" s="9">
        <v>88.33333333333333</v>
      </c>
      <c r="EM66" s="9">
        <v>78.33333333333333</v>
      </c>
      <c r="EN66" s="9">
        <v>1439.3333333333333</v>
      </c>
      <c r="EO66" s="9">
        <v>313.6666666666667</v>
      </c>
      <c r="EP66" s="9">
        <v>325</v>
      </c>
      <c r="EQ66" s="9">
        <v>225</v>
      </c>
      <c r="ER66" s="9">
        <v>178.33333333333334</v>
      </c>
      <c r="ES66" s="9">
        <v>397.3333333333333</v>
      </c>
      <c r="ET66" s="9">
        <v>775</v>
      </c>
      <c r="EU66" s="9">
        <v>739.3333333333334</v>
      </c>
      <c r="EV66" s="9">
        <v>35.66666666666667</v>
      </c>
      <c r="EW66" s="9">
        <v>8.333333333333334</v>
      </c>
      <c r="EX66" s="9">
        <v>27.333333333333332</v>
      </c>
      <c r="EY66" s="9">
        <v>739.3333333333334</v>
      </c>
      <c r="EZ66" s="9">
        <v>374</v>
      </c>
      <c r="FA66" s="9">
        <v>225.33333333333334</v>
      </c>
      <c r="FB66" s="9">
        <v>103</v>
      </c>
      <c r="FC66" s="9">
        <v>37</v>
      </c>
      <c r="FD66" s="9">
        <v>0</v>
      </c>
      <c r="FE66" s="9">
        <v>82</v>
      </c>
      <c r="FF66" s="9">
        <v>111.33333333333333</v>
      </c>
      <c r="FG66" s="9">
        <v>61</v>
      </c>
      <c r="FH66" s="9">
        <v>115.66666666666667</v>
      </c>
      <c r="FI66" s="9">
        <v>132</v>
      </c>
      <c r="FJ66" s="9">
        <v>52</v>
      </c>
      <c r="FK66" s="9">
        <v>39.66666666666667</v>
      </c>
      <c r="FL66" s="9">
        <v>39.666666666666664</v>
      </c>
      <c r="FM66" s="9">
        <v>4.333333333333333</v>
      </c>
      <c r="FN66" s="9">
        <v>37</v>
      </c>
      <c r="FO66" s="9">
        <v>24.333333333333332</v>
      </c>
      <c r="FP66" s="9">
        <v>11.666666666666666</v>
      </c>
      <c r="FQ66" s="9">
        <v>0</v>
      </c>
      <c r="FR66" s="9">
        <v>3</v>
      </c>
      <c r="FS66" s="9">
        <v>25.666666666666668</v>
      </c>
      <c r="FT66" s="9">
        <v>739.3333333333334</v>
      </c>
      <c r="FU66" s="9">
        <v>21.666666666666668</v>
      </c>
      <c r="FV66" s="9">
        <v>220.33333333333334</v>
      </c>
      <c r="FW66" s="9">
        <v>85</v>
      </c>
      <c r="FX66" s="9">
        <v>47</v>
      </c>
      <c r="FY66" s="9">
        <v>35</v>
      </c>
      <c r="FZ66" s="9">
        <v>14.333333333333334</v>
      </c>
      <c r="GA66" s="9">
        <v>10.666666666666666</v>
      </c>
      <c r="GB66" s="9">
        <v>10</v>
      </c>
      <c r="GC66" s="9">
        <v>32.33333333333333</v>
      </c>
      <c r="GD66" s="9">
        <v>49.666666666666664</v>
      </c>
      <c r="GE66" s="9">
        <v>66.66666666666666</v>
      </c>
      <c r="GF66" s="9">
        <v>183</v>
      </c>
      <c r="GG66" s="9">
        <v>128.33333333333331</v>
      </c>
      <c r="GH66" s="9">
        <v>0</v>
      </c>
      <c r="GI66" s="9">
        <v>26</v>
      </c>
      <c r="GJ66" s="9">
        <v>11</v>
      </c>
      <c r="GK66" s="9">
        <v>12.666666666666666</v>
      </c>
      <c r="GL66" s="9">
        <v>5</v>
      </c>
      <c r="GM66" s="9">
        <v>1242.3333333333333</v>
      </c>
      <c r="GN66" s="9">
        <v>186.33333333333334</v>
      </c>
      <c r="GO66" s="9">
        <v>1</v>
      </c>
      <c r="GP66" s="9">
        <v>26.666666666666668</v>
      </c>
      <c r="GQ66" s="9">
        <v>107.66666666666667</v>
      </c>
      <c r="GR66" s="9">
        <v>5</v>
      </c>
      <c r="GS66" s="9">
        <v>631</v>
      </c>
      <c r="GT66" s="9">
        <v>147</v>
      </c>
      <c r="GU66" s="9">
        <v>4</v>
      </c>
      <c r="GV66" s="9">
        <v>13</v>
      </c>
      <c r="GW66" s="9">
        <v>99.66666666666667</v>
      </c>
      <c r="GX66" s="9">
        <v>21</v>
      </c>
    </row>
    <row r="67" spans="1:206" ht="12.75">
      <c r="A67" s="5" t="s">
        <v>439</v>
      </c>
      <c r="B67" s="9">
        <v>23.79</v>
      </c>
      <c r="C67" s="9">
        <v>385.24090385307176</v>
      </c>
      <c r="D67" s="9">
        <v>20.797414583720407</v>
      </c>
      <c r="E67" s="9">
        <v>59.09579184241422</v>
      </c>
      <c r="F67" s="9">
        <v>43.48607871777742</v>
      </c>
      <c r="G67" s="9">
        <v>71.89995612075883</v>
      </c>
      <c r="H67" s="9">
        <v>96.70558373226547</v>
      </c>
      <c r="I67" s="9">
        <v>68.71234706503219</v>
      </c>
      <c r="J67" s="9">
        <v>24.543731791103188</v>
      </c>
      <c r="K67" s="9">
        <v>79.89320642613463</v>
      </c>
      <c r="L67" s="9">
        <v>243.406071938237</v>
      </c>
      <c r="M67" s="9">
        <v>61.941625488700105</v>
      </c>
      <c r="N67" s="9">
        <v>192.01463817414918</v>
      </c>
      <c r="O67" s="9">
        <v>193.22626567892254</v>
      </c>
      <c r="P67" s="9">
        <v>384.5857314392787</v>
      </c>
      <c r="Q67" s="9">
        <v>0.6551724137931034</v>
      </c>
      <c r="R67" s="9">
        <v>148.44832082840844</v>
      </c>
      <c r="S67" s="9">
        <v>27.847756426727596</v>
      </c>
      <c r="T67" s="9">
        <v>61.18918159285599</v>
      </c>
      <c r="U67" s="9">
        <v>27.57103317824064</v>
      </c>
      <c r="V67" s="9">
        <v>20.710060403135586</v>
      </c>
      <c r="W67" s="9">
        <v>7.194884609454988</v>
      </c>
      <c r="X67" s="9">
        <v>3.935404617993651</v>
      </c>
      <c r="Y67" s="9">
        <v>112.73416008807472</v>
      </c>
      <c r="Z67" s="9">
        <v>1.9577586206896551</v>
      </c>
      <c r="AA67" s="9">
        <v>9.540034965034966</v>
      </c>
      <c r="AB67" s="9">
        <v>16.107023544573007</v>
      </c>
      <c r="AC67" s="9">
        <v>7.704834326216463</v>
      </c>
      <c r="AD67" s="9">
        <v>261.874896824487</v>
      </c>
      <c r="AE67" s="9">
        <v>5.145068724379069</v>
      </c>
      <c r="AF67" s="9">
        <v>65.48904155482731</v>
      </c>
      <c r="AG67" s="9">
        <v>51.24496139812703</v>
      </c>
      <c r="AH67" s="9">
        <v>26.56924915107504</v>
      </c>
      <c r="AI67" s="9">
        <v>239.4056794957445</v>
      </c>
      <c r="AJ67" s="9">
        <v>98.76566162780126</v>
      </c>
      <c r="AK67" s="9">
        <v>36.70499057189278</v>
      </c>
      <c r="AL67" s="9">
        <v>7.3951665632276145</v>
      </c>
      <c r="AM67" s="9">
        <v>2.969405594405594</v>
      </c>
      <c r="AN67" s="9">
        <v>22.44883186344464</v>
      </c>
      <c r="AO67" s="9">
        <v>36.75229585281875</v>
      </c>
      <c r="AP67" s="9">
        <v>326.03977613680837</v>
      </c>
      <c r="AQ67" s="9">
        <v>342.3374584431961</v>
      </c>
      <c r="AR67" s="9">
        <v>32.723725130155316</v>
      </c>
      <c r="AS67" s="9">
        <v>2.713636363636364</v>
      </c>
      <c r="AT67" s="9">
        <v>1.8155594405594406</v>
      </c>
      <c r="AU67" s="9">
        <v>5.650524475524476</v>
      </c>
      <c r="AV67" s="9">
        <v>385.24090385307176</v>
      </c>
      <c r="AW67" s="9">
        <v>273.98092241280483</v>
      </c>
      <c r="AX67" s="9">
        <v>90.1311645392482</v>
      </c>
      <c r="AY67" s="9">
        <v>2.526707436147798</v>
      </c>
      <c r="AZ67" s="9">
        <v>0.9827586206896551</v>
      </c>
      <c r="BA67" s="9">
        <v>14.702433617823669</v>
      </c>
      <c r="BB67" s="9">
        <v>2.2450687243790695</v>
      </c>
      <c r="BC67" s="9">
        <v>385.24090385307176</v>
      </c>
      <c r="BD67" s="9">
        <v>197.4732876224962</v>
      </c>
      <c r="BE67" s="9">
        <v>59.8574179636079</v>
      </c>
      <c r="BF67" s="9">
        <v>53.20492959555989</v>
      </c>
      <c r="BG67" s="9">
        <v>11.476035016425067</v>
      </c>
      <c r="BH67" s="9">
        <v>21.261411369862472</v>
      </c>
      <c r="BI67" s="9">
        <v>25.017809338767506</v>
      </c>
      <c r="BJ67" s="9">
        <v>10.045579265279661</v>
      </c>
      <c r="BK67" s="9">
        <v>6.904433681073026</v>
      </c>
      <c r="BL67" s="9">
        <v>385.24090385307176</v>
      </c>
      <c r="BM67" s="9">
        <v>112.85806656599478</v>
      </c>
      <c r="BN67" s="9">
        <v>24.137600754248577</v>
      </c>
      <c r="BO67" s="9">
        <v>66.95161068439756</v>
      </c>
      <c r="BP67" s="9">
        <v>0</v>
      </c>
      <c r="BQ67" s="9">
        <v>143.71728397379897</v>
      </c>
      <c r="BR67" s="9">
        <v>31.658859357149353</v>
      </c>
      <c r="BS67" s="9">
        <v>385.24090385307176</v>
      </c>
      <c r="BT67" s="9">
        <v>259.7574653017983</v>
      </c>
      <c r="BU67" s="9">
        <v>96.51635351646658</v>
      </c>
      <c r="BV67" s="9">
        <v>6.958139796890504</v>
      </c>
      <c r="BW67" s="9">
        <v>2.4104848656148827</v>
      </c>
      <c r="BX67" s="9">
        <v>2.290909090909091</v>
      </c>
      <c r="BY67" s="9">
        <v>6.8407866441077285</v>
      </c>
      <c r="BZ67" s="9">
        <v>19.598460372301524</v>
      </c>
      <c r="CA67" s="9">
        <v>3.1848217356414077</v>
      </c>
      <c r="CB67" s="9">
        <v>2.167580356331063</v>
      </c>
      <c r="CC67" s="9">
        <v>6.072686457126819</v>
      </c>
      <c r="CD67" s="9">
        <v>8.173371823202237</v>
      </c>
      <c r="CE67" s="9">
        <v>375.8636576114671</v>
      </c>
      <c r="CF67" s="9">
        <v>372.6024780900276</v>
      </c>
      <c r="CG67" s="9">
        <v>2.4975431578031917</v>
      </c>
      <c r="CH67" s="9">
        <v>0.7636363636363637</v>
      </c>
      <c r="CI67" s="9">
        <v>20.9806504405713</v>
      </c>
      <c r="CJ67" s="9">
        <v>347.48351870006763</v>
      </c>
      <c r="CK67" s="9">
        <v>72.43270406811956</v>
      </c>
      <c r="CL67" s="9">
        <v>23.045197100807616</v>
      </c>
      <c r="CM67" s="9">
        <v>280.80396563583395</v>
      </c>
      <c r="CN67" s="9">
        <v>41.4354749829029</v>
      </c>
      <c r="CO67" s="9">
        <v>103.57322022240055</v>
      </c>
      <c r="CP67" s="9">
        <v>44.39044470227342</v>
      </c>
      <c r="CQ67" s="9">
        <v>12.161560697640404</v>
      </c>
      <c r="CR67" s="9">
        <v>6.513200437211177</v>
      </c>
      <c r="CS67" s="9">
        <v>0.3275862068965517</v>
      </c>
      <c r="CT67" s="9">
        <v>280.80396563583395</v>
      </c>
      <c r="CU67" s="9">
        <v>72.40247838650892</v>
      </c>
      <c r="CV67" s="9">
        <v>38.89371222333347</v>
      </c>
      <c r="CW67" s="9">
        <v>11.68018536014579</v>
      </c>
      <c r="CX67" s="9">
        <v>11.034229958848387</v>
      </c>
      <c r="CY67" s="9">
        <v>5.20558511584515</v>
      </c>
      <c r="CZ67" s="9">
        <v>5.5887657283361065</v>
      </c>
      <c r="DA67" s="9">
        <v>12.161560697640404</v>
      </c>
      <c r="DB67" s="9">
        <v>1.95</v>
      </c>
      <c r="DC67" s="9">
        <v>3.1032808627212245</v>
      </c>
      <c r="DD67" s="9">
        <v>0.975</v>
      </c>
      <c r="DE67" s="9">
        <v>195.91234034478805</v>
      </c>
      <c r="DF67" s="9">
        <v>15.484395494273958</v>
      </c>
      <c r="DG67" s="9">
        <v>43.511563365972634</v>
      </c>
      <c r="DH67" s="9">
        <v>40.26873119814047</v>
      </c>
      <c r="DI67" s="9">
        <v>57.022144983337746</v>
      </c>
      <c r="DJ67" s="9">
        <v>39.62550530306325</v>
      </c>
      <c r="DK67" s="9">
        <v>195.91234034478805</v>
      </c>
      <c r="DL67" s="9">
        <v>14.641422893104636</v>
      </c>
      <c r="DM67" s="9">
        <v>3.082898658718331</v>
      </c>
      <c r="DN67" s="9">
        <v>11.476255697383452</v>
      </c>
      <c r="DO67" s="9">
        <v>0.42118537200504413</v>
      </c>
      <c r="DP67" s="9">
        <v>1.2450687243790692</v>
      </c>
      <c r="DQ67" s="9">
        <v>15.729380709736844</v>
      </c>
      <c r="DR67" s="9">
        <v>24.164035526373006</v>
      </c>
      <c r="DS67" s="9">
        <v>4.5188718291318635</v>
      </c>
      <c r="DT67" s="9">
        <v>8.745157273478359</v>
      </c>
      <c r="DU67" s="9">
        <v>5.074009455778818</v>
      </c>
      <c r="DV67" s="9">
        <v>2.932758620689655</v>
      </c>
      <c r="DW67" s="9">
        <v>3.3450265251989393</v>
      </c>
      <c r="DX67" s="9">
        <v>14.25965195064969</v>
      </c>
      <c r="DY67" s="9">
        <v>8.013466578644646</v>
      </c>
      <c r="DZ67" s="9">
        <v>14.30043493815399</v>
      </c>
      <c r="EA67" s="9">
        <v>13.14458872105848</v>
      </c>
      <c r="EB67" s="9">
        <v>40.61104995908557</v>
      </c>
      <c r="EC67" s="9">
        <v>10.20707691121767</v>
      </c>
      <c r="ED67" s="9">
        <v>195.91234034478805</v>
      </c>
      <c r="EE67" s="9">
        <v>27.884430676728584</v>
      </c>
      <c r="EF67" s="9">
        <v>41.88687358430151</v>
      </c>
      <c r="EG67" s="9">
        <v>24.494782521040296</v>
      </c>
      <c r="EH67" s="9">
        <v>23.1348712480284</v>
      </c>
      <c r="EI67" s="9">
        <v>38.16988589420754</v>
      </c>
      <c r="EJ67" s="9">
        <v>12.916011969940744</v>
      </c>
      <c r="EK67" s="9">
        <v>7.595122486332209</v>
      </c>
      <c r="EL67" s="9">
        <v>9.033253349251089</v>
      </c>
      <c r="EM67" s="9">
        <v>10.797108614957683</v>
      </c>
      <c r="EN67" s="9">
        <v>305.3476974269371</v>
      </c>
      <c r="EO67" s="9">
        <v>49.77806789027818</v>
      </c>
      <c r="EP67" s="9">
        <v>66.9736869828871</v>
      </c>
      <c r="EQ67" s="9">
        <v>35.135834318310295</v>
      </c>
      <c r="ER67" s="9">
        <v>30.03562895555547</v>
      </c>
      <c r="ES67" s="9">
        <v>123.42447927990608</v>
      </c>
      <c r="ET67" s="9">
        <v>158.06533915490954</v>
      </c>
      <c r="EU67" s="9">
        <v>148.44832082840844</v>
      </c>
      <c r="EV67" s="9">
        <v>9.617018326501086</v>
      </c>
      <c r="EW67" s="9">
        <v>7.295026525198939</v>
      </c>
      <c r="EX67" s="9">
        <v>2.321991801302146</v>
      </c>
      <c r="EY67" s="9">
        <v>148.44832082840844</v>
      </c>
      <c r="EZ67" s="9">
        <v>114.04510400566082</v>
      </c>
      <c r="FA67" s="9">
        <v>22.08602693236667</v>
      </c>
      <c r="FB67" s="9">
        <v>3.962864721485411</v>
      </c>
      <c r="FC67" s="9">
        <v>5.3279673830974</v>
      </c>
      <c r="FD67" s="9">
        <v>3.0263577857981474</v>
      </c>
      <c r="FE67" s="9">
        <v>12.430764585894602</v>
      </c>
      <c r="FF67" s="9">
        <v>15.416991840832994</v>
      </c>
      <c r="FG67" s="9">
        <v>15.007502164313923</v>
      </c>
      <c r="FH67" s="9">
        <v>32.39662258318279</v>
      </c>
      <c r="FI67" s="9">
        <v>33.608446160961705</v>
      </c>
      <c r="FJ67" s="9">
        <v>8.27494198848071</v>
      </c>
      <c r="FK67" s="9">
        <v>6.656041894792602</v>
      </c>
      <c r="FL67" s="9">
        <v>3.402430356528717</v>
      </c>
      <c r="FM67" s="9">
        <v>1.6468485019785188</v>
      </c>
      <c r="FN67" s="9">
        <v>6.371919459850495</v>
      </c>
      <c r="FO67" s="9">
        <v>4.522654931275621</v>
      </c>
      <c r="FP67" s="9">
        <v>4.133279834919179</v>
      </c>
      <c r="FQ67" s="9">
        <v>0.3275862068965517</v>
      </c>
      <c r="FR67" s="9">
        <v>0.975</v>
      </c>
      <c r="FS67" s="9">
        <v>3.2772903185000413</v>
      </c>
      <c r="FT67" s="9">
        <v>148.44832082840844</v>
      </c>
      <c r="FU67" s="9">
        <v>5.578065221945946</v>
      </c>
      <c r="FV67" s="9">
        <v>47.5160758122601</v>
      </c>
      <c r="FW67" s="9">
        <v>13.763000509947938</v>
      </c>
      <c r="FX67" s="9">
        <v>11.932224855415924</v>
      </c>
      <c r="FY67" s="9">
        <v>6.371919459850495</v>
      </c>
      <c r="FZ67" s="9">
        <v>2.809965034965035</v>
      </c>
      <c r="GA67" s="9">
        <v>0.07692307692307693</v>
      </c>
      <c r="GB67" s="9">
        <v>3.4850313479623827</v>
      </c>
      <c r="GC67" s="9">
        <v>5.322372977502995</v>
      </c>
      <c r="GD67" s="9">
        <v>7.108391608391608</v>
      </c>
      <c r="GE67" s="9">
        <v>17.435340182711577</v>
      </c>
      <c r="GF67" s="9">
        <v>36.54011748567994</v>
      </c>
      <c r="GG67" s="9">
        <v>30.29920839477086</v>
      </c>
      <c r="GH67" s="9">
        <v>0</v>
      </c>
      <c r="GI67" s="9">
        <v>0</v>
      </c>
      <c r="GJ67" s="9">
        <v>2.290909090909091</v>
      </c>
      <c r="GK67" s="9">
        <v>2.975</v>
      </c>
      <c r="GL67" s="9">
        <v>0.975</v>
      </c>
      <c r="GM67" s="9">
        <v>269.86425008004994</v>
      </c>
      <c r="GN67" s="9">
        <v>58.963304600995386</v>
      </c>
      <c r="GO67" s="9">
        <v>0</v>
      </c>
      <c r="GP67" s="9">
        <v>2.829858934169279</v>
      </c>
      <c r="GQ67" s="9">
        <v>32.16101527076654</v>
      </c>
      <c r="GR67" s="9">
        <v>3.0213286713286713</v>
      </c>
      <c r="GS67" s="9">
        <v>130.10976589831876</v>
      </c>
      <c r="GT67" s="9">
        <v>23.845258670103217</v>
      </c>
      <c r="GU67" s="9">
        <v>0.07692307692307693</v>
      </c>
      <c r="GV67" s="9">
        <v>3.0064638865939037</v>
      </c>
      <c r="GW67" s="9">
        <v>14.010336921416627</v>
      </c>
      <c r="GX67" s="9">
        <v>1.8399941494345111</v>
      </c>
    </row>
    <row r="68" spans="1:206" ht="12.75">
      <c r="A68" s="5" t="s">
        <v>351</v>
      </c>
      <c r="B68" s="9">
        <v>11.86</v>
      </c>
      <c r="C68" s="9">
        <v>506.0407815300033</v>
      </c>
      <c r="D68" s="9">
        <v>26.594846634305895</v>
      </c>
      <c r="E68" s="9">
        <v>80.44513457556936</v>
      </c>
      <c r="F68" s="9">
        <v>83.44513457556936</v>
      </c>
      <c r="G68" s="9">
        <v>112.29418724011343</v>
      </c>
      <c r="H68" s="9">
        <v>107.16888494528246</v>
      </c>
      <c r="I68" s="9">
        <v>64.83235033143693</v>
      </c>
      <c r="J68" s="9">
        <v>31.260243227725873</v>
      </c>
      <c r="K68" s="9">
        <v>107.03998120987525</v>
      </c>
      <c r="L68" s="9">
        <v>331.3144910137968</v>
      </c>
      <c r="M68" s="9">
        <v>67.68630930633122</v>
      </c>
      <c r="N68" s="9">
        <v>242.52323538110898</v>
      </c>
      <c r="O68" s="9">
        <v>263.5175461488943</v>
      </c>
      <c r="P68" s="9">
        <v>506.0407815300033</v>
      </c>
      <c r="Q68" s="9">
        <v>0</v>
      </c>
      <c r="R68" s="9">
        <v>209.52013849017868</v>
      </c>
      <c r="S68" s="9">
        <v>57.824016563147005</v>
      </c>
      <c r="T68" s="9">
        <v>76.55533517754927</v>
      </c>
      <c r="U68" s="9">
        <v>31.67407832698297</v>
      </c>
      <c r="V68" s="9">
        <v>23.982688727664982</v>
      </c>
      <c r="W68" s="9">
        <v>12.791829775388416</v>
      </c>
      <c r="X68" s="9">
        <v>6.692189919446039</v>
      </c>
      <c r="Y68" s="9">
        <v>137.7606346886581</v>
      </c>
      <c r="Z68" s="9">
        <v>30.51827687596778</v>
      </c>
      <c r="AA68" s="9">
        <v>6</v>
      </c>
      <c r="AB68" s="9">
        <v>31.233067139899436</v>
      </c>
      <c r="AC68" s="9">
        <v>3.1420568227290917</v>
      </c>
      <c r="AD68" s="9">
        <v>332.12806861875185</v>
      </c>
      <c r="AE68" s="9">
        <v>22.882248551594554</v>
      </c>
      <c r="AF68" s="9">
        <v>74.57600431476938</v>
      </c>
      <c r="AG68" s="9">
        <v>83.7544409067975</v>
      </c>
      <c r="AH68" s="9">
        <v>28.30744471701724</v>
      </c>
      <c r="AI68" s="9">
        <v>289.1887885589019</v>
      </c>
      <c r="AJ68" s="9">
        <v>158.98698609878733</v>
      </c>
      <c r="AK68" s="9">
        <v>40.36137933434243</v>
      </c>
      <c r="AL68" s="9">
        <v>11.483219374706405</v>
      </c>
      <c r="AM68" s="9">
        <v>6.020408163265306</v>
      </c>
      <c r="AN68" s="9">
        <v>29.62261426309654</v>
      </c>
      <c r="AO68" s="9">
        <v>39.2577378777598</v>
      </c>
      <c r="AP68" s="9">
        <v>437.160429389147</v>
      </c>
      <c r="AQ68" s="9">
        <v>461.53751935556835</v>
      </c>
      <c r="AR68" s="9">
        <v>22.75491065991614</v>
      </c>
      <c r="AS68" s="9">
        <v>4.498669032830523</v>
      </c>
      <c r="AT68" s="9">
        <v>7.6521739130434785</v>
      </c>
      <c r="AU68" s="9">
        <v>9.59750856864485</v>
      </c>
      <c r="AV68" s="9">
        <v>506.0407815300033</v>
      </c>
      <c r="AW68" s="9">
        <v>413.88297927866796</v>
      </c>
      <c r="AX68" s="9">
        <v>75.90396158463385</v>
      </c>
      <c r="AY68" s="9">
        <v>3.865302642796249</v>
      </c>
      <c r="AZ68" s="9">
        <v>2.0784313725490198</v>
      </c>
      <c r="BA68" s="9">
        <v>8.230074638551072</v>
      </c>
      <c r="BB68" s="9">
        <v>0</v>
      </c>
      <c r="BC68" s="9">
        <v>506.0407815300033</v>
      </c>
      <c r="BD68" s="9">
        <v>321.7252466203873</v>
      </c>
      <c r="BE68" s="9">
        <v>54.78081667449589</v>
      </c>
      <c r="BF68" s="9">
        <v>71.00929067279085</v>
      </c>
      <c r="BG68" s="9">
        <v>10.984550341875881</v>
      </c>
      <c r="BH68" s="9">
        <v>18.351723298014857</v>
      </c>
      <c r="BI68" s="9">
        <v>20.746750874262748</v>
      </c>
      <c r="BJ68" s="9">
        <v>8.403187361901283</v>
      </c>
      <c r="BK68" s="9">
        <v>0.0392156862745098</v>
      </c>
      <c r="BL68" s="9">
        <v>506.0407815300033</v>
      </c>
      <c r="BM68" s="9">
        <v>176.45412947787813</v>
      </c>
      <c r="BN68" s="9">
        <v>22.960679924143573</v>
      </c>
      <c r="BO68" s="9">
        <v>43.81949301459714</v>
      </c>
      <c r="BP68" s="9">
        <v>0.0196078431372549</v>
      </c>
      <c r="BQ68" s="9">
        <v>214.4851157854446</v>
      </c>
      <c r="BR68" s="9">
        <v>47.45526036501557</v>
      </c>
      <c r="BS68" s="9">
        <v>506.0407815300033</v>
      </c>
      <c r="BT68" s="9">
        <v>407.0911495032796</v>
      </c>
      <c r="BU68" s="9">
        <v>82.79047271082345</v>
      </c>
      <c r="BV68" s="9">
        <v>1.8260869565217392</v>
      </c>
      <c r="BW68" s="9">
        <v>2.0588235294117645</v>
      </c>
      <c r="BX68" s="9">
        <v>1.845694799658994</v>
      </c>
      <c r="BY68" s="9">
        <v>4.789428815004262</v>
      </c>
      <c r="BZ68" s="9">
        <v>12.27424882996677</v>
      </c>
      <c r="CA68" s="9">
        <v>0.09803921568627451</v>
      </c>
      <c r="CB68" s="9">
        <v>2.020408163265306</v>
      </c>
      <c r="CC68" s="9">
        <v>2.0400160064025608</v>
      </c>
      <c r="CD68" s="9">
        <v>8.115785444612627</v>
      </c>
      <c r="CE68" s="9">
        <v>493.4220644779651</v>
      </c>
      <c r="CF68" s="9">
        <v>492.5763696783061</v>
      </c>
      <c r="CG68" s="9">
        <v>0.8456947996589941</v>
      </c>
      <c r="CH68" s="9">
        <v>0</v>
      </c>
      <c r="CI68" s="9">
        <v>15.462811211441098</v>
      </c>
      <c r="CJ68" s="9">
        <v>470.88002157384693</v>
      </c>
      <c r="CK68" s="9">
        <v>95.16951128277398</v>
      </c>
      <c r="CL68" s="9">
        <v>10.256502601040415</v>
      </c>
      <c r="CM68" s="9">
        <v>367.7405570924022</v>
      </c>
      <c r="CN68" s="9">
        <v>60.23466778015554</v>
      </c>
      <c r="CO68" s="9">
        <v>136.35920455138574</v>
      </c>
      <c r="CP68" s="9">
        <v>51.327487516745826</v>
      </c>
      <c r="CQ68" s="9">
        <v>20.59750856864485</v>
      </c>
      <c r="CR68" s="9">
        <v>7.885710806061555</v>
      </c>
      <c r="CS68" s="9">
        <v>0.8260869565217391</v>
      </c>
      <c r="CT68" s="9">
        <v>367.7405570924022</v>
      </c>
      <c r="CU68" s="9">
        <v>90.5098909128869</v>
      </c>
      <c r="CV68" s="9">
        <v>41.288167440889396</v>
      </c>
      <c r="CW68" s="9">
        <v>9.773022252379212</v>
      </c>
      <c r="CX68" s="9">
        <v>20.136993928005985</v>
      </c>
      <c r="CY68" s="9">
        <v>14.404788002157385</v>
      </c>
      <c r="CZ68" s="9">
        <v>4.906919289454913</v>
      </c>
      <c r="DA68" s="9">
        <v>20.59750856864485</v>
      </c>
      <c r="DB68" s="9">
        <v>9.845694799658993</v>
      </c>
      <c r="DC68" s="9">
        <v>1.0196078431372548</v>
      </c>
      <c r="DD68" s="9">
        <v>4.865302642796249</v>
      </c>
      <c r="DE68" s="9">
        <v>255.8070706543487</v>
      </c>
      <c r="DF68" s="9">
        <v>21.380117264297024</v>
      </c>
      <c r="DG68" s="9">
        <v>55.105033317674895</v>
      </c>
      <c r="DH68" s="9">
        <v>33.37042643144214</v>
      </c>
      <c r="DI68" s="9">
        <v>93.79711884753901</v>
      </c>
      <c r="DJ68" s="9">
        <v>52.15437479339562</v>
      </c>
      <c r="DK68" s="9">
        <v>255.8070706543487</v>
      </c>
      <c r="DL68" s="9">
        <v>17.93362562416271</v>
      </c>
      <c r="DM68" s="9">
        <v>4.8661029629243</v>
      </c>
      <c r="DN68" s="9">
        <v>18.208866155157715</v>
      </c>
      <c r="DO68" s="9">
        <v>0</v>
      </c>
      <c r="DP68" s="9">
        <v>2</v>
      </c>
      <c r="DQ68" s="9">
        <v>25.479757120239398</v>
      </c>
      <c r="DR68" s="9">
        <v>34.84479008994902</v>
      </c>
      <c r="DS68" s="9">
        <v>9.538685039233084</v>
      </c>
      <c r="DT68" s="9">
        <v>17.772221932251163</v>
      </c>
      <c r="DU68" s="9">
        <v>6.005758825269238</v>
      </c>
      <c r="DV68" s="9">
        <v>4.8661029629243</v>
      </c>
      <c r="DW68" s="9">
        <v>0.0392156862745098</v>
      </c>
      <c r="DX68" s="9">
        <v>20.879586617255598</v>
      </c>
      <c r="DY68" s="9">
        <v>14.270090644953633</v>
      </c>
      <c r="DZ68" s="9">
        <v>12.270890965081684</v>
      </c>
      <c r="EA68" s="9">
        <v>22.594046314177845</v>
      </c>
      <c r="EB68" s="9">
        <v>29.120743949753816</v>
      </c>
      <c r="EC68" s="9">
        <v>15.116585764740677</v>
      </c>
      <c r="ED68" s="9">
        <v>255.8070706543487</v>
      </c>
      <c r="EE68" s="9">
        <v>22.000695930546133</v>
      </c>
      <c r="EF68" s="9">
        <v>37.15383544722237</v>
      </c>
      <c r="EG68" s="9">
        <v>25.044713537588947</v>
      </c>
      <c r="EH68" s="9">
        <v>26.304243436505036</v>
      </c>
      <c r="EI68" s="9">
        <v>49.411782104146</v>
      </c>
      <c r="EJ68" s="9">
        <v>22.289698488090888</v>
      </c>
      <c r="EK68" s="9">
        <v>21.421994884910486</v>
      </c>
      <c r="EL68" s="9">
        <v>16.960679924143573</v>
      </c>
      <c r="EM68" s="9">
        <v>35.21942690119526</v>
      </c>
      <c r="EN68" s="9">
        <v>399.00080032012806</v>
      </c>
      <c r="EO68" s="9">
        <v>93.36607686552881</v>
      </c>
      <c r="EP68" s="9">
        <v>110.08452076482767</v>
      </c>
      <c r="EQ68" s="9">
        <v>65.31309915270455</v>
      </c>
      <c r="ER68" s="9">
        <v>40.25347530316474</v>
      </c>
      <c r="ES68" s="9">
        <v>89.98362823390227</v>
      </c>
      <c r="ET68" s="9">
        <v>217.0392156862745</v>
      </c>
      <c r="EU68" s="9">
        <v>209.52013849017868</v>
      </c>
      <c r="EV68" s="9">
        <v>7.519077196095829</v>
      </c>
      <c r="EW68" s="9">
        <v>3.846495119787045</v>
      </c>
      <c r="EX68" s="9">
        <v>3.6725820763087844</v>
      </c>
      <c r="EY68" s="9">
        <v>209.52013849017868</v>
      </c>
      <c r="EZ68" s="9">
        <v>109.72823912173564</v>
      </c>
      <c r="FA68" s="9">
        <v>57.89430554830628</v>
      </c>
      <c r="FB68" s="9">
        <v>33.39972510743427</v>
      </c>
      <c r="FC68" s="9">
        <v>7.671781756180733</v>
      </c>
      <c r="FD68" s="9">
        <v>0.8260869565217391</v>
      </c>
      <c r="FE68" s="9">
        <v>18.772221932251163</v>
      </c>
      <c r="FF68" s="9">
        <v>39.05179463089584</v>
      </c>
      <c r="FG68" s="9">
        <v>18.528037301877273</v>
      </c>
      <c r="FH68" s="9">
        <v>34.59954416549228</v>
      </c>
      <c r="FI68" s="9">
        <v>31.56058945317257</v>
      </c>
      <c r="FJ68" s="9">
        <v>15.006559145397288</v>
      </c>
      <c r="FK68" s="9">
        <v>14.442403048175793</v>
      </c>
      <c r="FL68" s="9">
        <v>17.19005863214851</v>
      </c>
      <c r="FM68" s="9">
        <v>1.0196078431372548</v>
      </c>
      <c r="FN68" s="9">
        <v>12.344363832489519</v>
      </c>
      <c r="FO68" s="9">
        <v>3.080032012805122</v>
      </c>
      <c r="FP68" s="9">
        <v>1.0392156862745099</v>
      </c>
      <c r="FQ68" s="9">
        <v>0</v>
      </c>
      <c r="FR68" s="9">
        <v>0.0392156862745098</v>
      </c>
      <c r="FS68" s="9">
        <v>2.846495119787045</v>
      </c>
      <c r="FT68" s="9">
        <v>209.52013849017868</v>
      </c>
      <c r="FU68" s="9">
        <v>7.692189919446039</v>
      </c>
      <c r="FV68" s="9">
        <v>62.13422760408511</v>
      </c>
      <c r="FW68" s="9">
        <v>22.728743671381597</v>
      </c>
      <c r="FX68" s="9">
        <v>11.558292882370338</v>
      </c>
      <c r="FY68" s="9">
        <v>12.344363832489519</v>
      </c>
      <c r="FZ68" s="9">
        <v>3.6717817561807333</v>
      </c>
      <c r="GA68" s="9">
        <v>5.672582076308784</v>
      </c>
      <c r="GB68" s="9">
        <v>3</v>
      </c>
      <c r="GC68" s="9">
        <v>7.03921568627451</v>
      </c>
      <c r="GD68" s="9">
        <v>11.733006245976652</v>
      </c>
      <c r="GE68" s="9">
        <v>19.527236981749223</v>
      </c>
      <c r="GF68" s="9">
        <v>43.5403552725438</v>
      </c>
      <c r="GG68" s="9">
        <v>37.33867460027489</v>
      </c>
      <c r="GH68" s="9">
        <v>0.0196078431372549</v>
      </c>
      <c r="GI68" s="9">
        <v>4</v>
      </c>
      <c r="GJ68" s="9">
        <v>0</v>
      </c>
      <c r="GK68" s="9">
        <v>1.1412565026010406</v>
      </c>
      <c r="GL68" s="9">
        <v>1.0408163265306123</v>
      </c>
      <c r="GM68" s="9">
        <v>351.6774013953408</v>
      </c>
      <c r="GN68" s="9">
        <v>53.454999391060774</v>
      </c>
      <c r="GO68" s="9">
        <v>0</v>
      </c>
      <c r="GP68" s="9">
        <v>5.497868712702472</v>
      </c>
      <c r="GQ68" s="9">
        <v>45.0780660090123</v>
      </c>
      <c r="GR68" s="9">
        <v>2.0588235294117645</v>
      </c>
      <c r="GS68" s="9">
        <v>170.27294396019278</v>
      </c>
      <c r="GT68" s="9">
        <v>33.250378412234454</v>
      </c>
      <c r="GU68" s="9">
        <v>0</v>
      </c>
      <c r="GV68" s="9">
        <v>2.8260869565217392</v>
      </c>
      <c r="GW68" s="9">
        <v>34.37133114115212</v>
      </c>
      <c r="GX68" s="9">
        <v>4.866903283052351</v>
      </c>
    </row>
    <row r="69" spans="1:206" ht="12.75">
      <c r="A69" s="5" t="s">
        <v>440</v>
      </c>
      <c r="B69" s="9">
        <v>205.47</v>
      </c>
      <c r="C69" s="9">
        <v>259.10913930789707</v>
      </c>
      <c r="D69" s="9">
        <v>8.044160808135963</v>
      </c>
      <c r="E69" s="9">
        <v>40.12097012718131</v>
      </c>
      <c r="F69" s="9">
        <v>29.98175323641162</v>
      </c>
      <c r="G69" s="9">
        <v>47.404796032125226</v>
      </c>
      <c r="H69" s="9">
        <v>75.31834004504812</v>
      </c>
      <c r="I69" s="9">
        <v>51.13453006620709</v>
      </c>
      <c r="J69" s="9">
        <v>7.10458899278775</v>
      </c>
      <c r="K69" s="9">
        <v>48.16513093531727</v>
      </c>
      <c r="L69" s="9">
        <v>174.55154369440083</v>
      </c>
      <c r="M69" s="9">
        <v>36.39246467817897</v>
      </c>
      <c r="N69" s="9">
        <v>135.44331444952564</v>
      </c>
      <c r="O69" s="9">
        <v>123.66582485837144</v>
      </c>
      <c r="P69" s="9">
        <v>259.10913930789707</v>
      </c>
      <c r="Q69" s="9">
        <v>0</v>
      </c>
      <c r="R69" s="9">
        <v>102.66420949650764</v>
      </c>
      <c r="S69" s="9">
        <v>19.743180215229906</v>
      </c>
      <c r="T69" s="9">
        <v>45.57556935817806</v>
      </c>
      <c r="U69" s="9">
        <v>13.676290583122881</v>
      </c>
      <c r="V69" s="9">
        <v>14.429913771528678</v>
      </c>
      <c r="W69" s="9">
        <v>7.917957818578937</v>
      </c>
      <c r="X69" s="9">
        <v>1.3212977498691785</v>
      </c>
      <c r="Y69" s="9">
        <v>56.89334061383751</v>
      </c>
      <c r="Z69" s="9">
        <v>0.7536231884057971</v>
      </c>
      <c r="AA69" s="9">
        <v>0.9743589743589743</v>
      </c>
      <c r="AB69" s="9">
        <v>35.86940595636248</v>
      </c>
      <c r="AC69" s="9">
        <v>7.1991217891839</v>
      </c>
      <c r="AD69" s="9">
        <v>204.6563829545196</v>
      </c>
      <c r="AE69" s="9">
        <v>2.4816053511705687</v>
      </c>
      <c r="AF69" s="9">
        <v>37.22237389939254</v>
      </c>
      <c r="AG69" s="9">
        <v>35.428412167542604</v>
      </c>
      <c r="AH69" s="9">
        <v>27.531818078401926</v>
      </c>
      <c r="AI69" s="9">
        <v>160.13193638659476</v>
      </c>
      <c r="AJ69" s="9">
        <v>61.86278524787841</v>
      </c>
      <c r="AK69" s="9">
        <v>31.769481036561782</v>
      </c>
      <c r="AL69" s="9">
        <v>4.370577662503128</v>
      </c>
      <c r="AM69" s="9">
        <v>0.9743589743589743</v>
      </c>
      <c r="AN69" s="9">
        <v>16.659113143585195</v>
      </c>
      <c r="AO69" s="9">
        <v>29.101927058448798</v>
      </c>
      <c r="AP69" s="9">
        <v>213.34809910586307</v>
      </c>
      <c r="AQ69" s="9">
        <v>236.28812595272223</v>
      </c>
      <c r="AR69" s="9">
        <v>14.80181102541351</v>
      </c>
      <c r="AS69" s="9">
        <v>1.1005619639160011</v>
      </c>
      <c r="AT69" s="9">
        <v>2.0749209382749756</v>
      </c>
      <c r="AU69" s="9">
        <v>4.84371942757036</v>
      </c>
      <c r="AV69" s="9">
        <v>259.10913930789707</v>
      </c>
      <c r="AW69" s="9">
        <v>186.21265897663415</v>
      </c>
      <c r="AX69" s="9">
        <v>60.29579323368143</v>
      </c>
      <c r="AY69" s="9">
        <v>2.8285441266807725</v>
      </c>
      <c r="AZ69" s="9">
        <v>0.7536231884057971</v>
      </c>
      <c r="BA69" s="9">
        <v>5.215616681455191</v>
      </c>
      <c r="BB69" s="9">
        <v>1.5072463768115942</v>
      </c>
      <c r="BC69" s="9">
        <v>259.10913930789707</v>
      </c>
      <c r="BD69" s="9">
        <v>139.26275794598774</v>
      </c>
      <c r="BE69" s="9">
        <v>37.629536095374604</v>
      </c>
      <c r="BF69" s="9">
        <v>33.84799672377312</v>
      </c>
      <c r="BG69" s="9">
        <v>7.1991217891839</v>
      </c>
      <c r="BH69" s="9">
        <v>17.040839078106156</v>
      </c>
      <c r="BI69" s="9">
        <v>16.08472686733556</v>
      </c>
      <c r="BJ69" s="9">
        <v>6.5369144313243694</v>
      </c>
      <c r="BK69" s="9">
        <v>1.5072463768115942</v>
      </c>
      <c r="BL69" s="9">
        <v>259.10913930789707</v>
      </c>
      <c r="BM69" s="9">
        <v>72.82208267922553</v>
      </c>
      <c r="BN69" s="9">
        <v>14.745182353878004</v>
      </c>
      <c r="BO69" s="9">
        <v>36.45221031556435</v>
      </c>
      <c r="BP69" s="9">
        <v>2.8950014788524108</v>
      </c>
      <c r="BQ69" s="9">
        <v>103.44590812913795</v>
      </c>
      <c r="BR69" s="9">
        <v>28.748754351238823</v>
      </c>
      <c r="BS69" s="9">
        <v>259.10913930789707</v>
      </c>
      <c r="BT69" s="9">
        <v>179.3671876777467</v>
      </c>
      <c r="BU69" s="9">
        <v>56.74170136281938</v>
      </c>
      <c r="BV69" s="9">
        <v>5.496098104793757</v>
      </c>
      <c r="BW69" s="9">
        <v>0.3469387755102041</v>
      </c>
      <c r="BX69" s="9">
        <v>2.4816053511705687</v>
      </c>
      <c r="BY69" s="9">
        <v>4.963210702341137</v>
      </c>
      <c r="BZ69" s="9">
        <v>17.157213387027053</v>
      </c>
      <c r="CA69" s="9">
        <v>2.260869565217391</v>
      </c>
      <c r="CB69" s="9">
        <v>1.4475007394262054</v>
      </c>
      <c r="CC69" s="9">
        <v>0.3469387755102041</v>
      </c>
      <c r="CD69" s="9">
        <v>13.101904306873251</v>
      </c>
      <c r="CE69" s="9">
        <v>254.0794712533843</v>
      </c>
      <c r="CF69" s="9">
        <v>251.59786590221373</v>
      </c>
      <c r="CG69" s="9">
        <v>2.4816053511705687</v>
      </c>
      <c r="CH69" s="9">
        <v>0</v>
      </c>
      <c r="CI69" s="9">
        <v>5.436352467408367</v>
      </c>
      <c r="CJ69" s="9">
        <v>246.03531044524834</v>
      </c>
      <c r="CK69" s="9">
        <v>61.37139671922281</v>
      </c>
      <c r="CL69" s="9">
        <v>7.356994971901805</v>
      </c>
      <c r="CM69" s="9">
        <v>203.83941937979205</v>
      </c>
      <c r="CN69" s="9">
        <v>30.707300980592905</v>
      </c>
      <c r="CO69" s="9">
        <v>59.980524651332104</v>
      </c>
      <c r="CP69" s="9">
        <v>41.30623620685732</v>
      </c>
      <c r="CQ69" s="9">
        <v>7.858212181193547</v>
      </c>
      <c r="CR69" s="9">
        <v>3.336473050758765</v>
      </c>
      <c r="CS69" s="9">
        <v>1.1005619639160011</v>
      </c>
      <c r="CT69" s="9">
        <v>203.83941937979205</v>
      </c>
      <c r="CU69" s="9">
        <v>59.5501103451414</v>
      </c>
      <c r="CV69" s="9">
        <v>31.331126430505314</v>
      </c>
      <c r="CW69" s="9">
        <v>9.113052578891088</v>
      </c>
      <c r="CX69" s="9">
        <v>10.119081746410938</v>
      </c>
      <c r="CY69" s="9">
        <v>4.0236388869929245</v>
      </c>
      <c r="CZ69" s="9">
        <v>4.963210702341137</v>
      </c>
      <c r="DA69" s="9">
        <v>7.858212181193547</v>
      </c>
      <c r="DB69" s="9">
        <v>1.5072463768115942</v>
      </c>
      <c r="DC69" s="9">
        <v>3.9291060905967736</v>
      </c>
      <c r="DD69" s="9">
        <v>0</v>
      </c>
      <c r="DE69" s="9">
        <v>135.33053488954107</v>
      </c>
      <c r="DF69" s="9">
        <v>13.550087593565854</v>
      </c>
      <c r="DG69" s="9">
        <v>31.180442745660134</v>
      </c>
      <c r="DH69" s="9">
        <v>16.788910882078586</v>
      </c>
      <c r="DI69" s="9">
        <v>42.690396559961776</v>
      </c>
      <c r="DJ69" s="9">
        <v>31.120697108274747</v>
      </c>
      <c r="DK69" s="9">
        <v>135.33053488954107</v>
      </c>
      <c r="DL69" s="9">
        <v>22.414328942279255</v>
      </c>
      <c r="DM69" s="9">
        <v>1.5072463768115942</v>
      </c>
      <c r="DN69" s="9">
        <v>5.310149477851342</v>
      </c>
      <c r="DO69" s="9">
        <v>0.9743589743589743</v>
      </c>
      <c r="DP69" s="9">
        <v>3.2352285395763656</v>
      </c>
      <c r="DQ69" s="9">
        <v>12.169044206311288</v>
      </c>
      <c r="DR69" s="9">
        <v>13.609833230951242</v>
      </c>
      <c r="DS69" s="9">
        <v>5.376606830022979</v>
      </c>
      <c r="DT69" s="9">
        <v>9.554524150797443</v>
      </c>
      <c r="DU69" s="9">
        <v>3.802903101039747</v>
      </c>
      <c r="DV69" s="9">
        <v>0</v>
      </c>
      <c r="DW69" s="9">
        <v>8.233226400928263</v>
      </c>
      <c r="DX69" s="9">
        <v>5.502809819580006</v>
      </c>
      <c r="DY69" s="9">
        <v>3.809614815825996</v>
      </c>
      <c r="DZ69" s="9">
        <v>2.8950014788524108</v>
      </c>
      <c r="EA69" s="9">
        <v>9.772142970900735</v>
      </c>
      <c r="EB69" s="9">
        <v>17.1639251018133</v>
      </c>
      <c r="EC69" s="9">
        <v>9.999590471640161</v>
      </c>
      <c r="ED69" s="9">
        <v>135.33053488954107</v>
      </c>
      <c r="EE69" s="9">
        <v>10.406274884535755</v>
      </c>
      <c r="EF69" s="9">
        <v>13.953655040611563</v>
      </c>
      <c r="EG69" s="9">
        <v>21.625918594862696</v>
      </c>
      <c r="EH69" s="9">
        <v>10.939162286988374</v>
      </c>
      <c r="EI69" s="9">
        <v>32.697517803107864</v>
      </c>
      <c r="EJ69" s="9">
        <v>13.1086160216595</v>
      </c>
      <c r="EK69" s="9">
        <v>8.927103951948673</v>
      </c>
      <c r="EL69" s="9">
        <v>10.027665915864674</v>
      </c>
      <c r="EM69" s="9">
        <v>13.644620389962004</v>
      </c>
      <c r="EN69" s="9">
        <v>210.9440083725798</v>
      </c>
      <c r="EO69" s="9">
        <v>43.81903396810229</v>
      </c>
      <c r="EP69" s="9">
        <v>47.88417172889223</v>
      </c>
      <c r="EQ69" s="9">
        <v>38.625258799171846</v>
      </c>
      <c r="ER69" s="9">
        <v>18.916865742952698</v>
      </c>
      <c r="ES69" s="9">
        <v>61.69867813346074</v>
      </c>
      <c r="ET69" s="9">
        <v>108.60177917320775</v>
      </c>
      <c r="EU69" s="9">
        <v>102.66420949650764</v>
      </c>
      <c r="EV69" s="9">
        <v>5.937569676700111</v>
      </c>
      <c r="EW69" s="9">
        <v>5.937569676700111</v>
      </c>
      <c r="EX69" s="9">
        <v>0</v>
      </c>
      <c r="EY69" s="9">
        <v>102.66420949650764</v>
      </c>
      <c r="EZ69" s="9">
        <v>87.23497827224536</v>
      </c>
      <c r="FA69" s="9">
        <v>12.600687097581506</v>
      </c>
      <c r="FB69" s="9">
        <v>1.3212977498691785</v>
      </c>
      <c r="FC69" s="9">
        <v>0.7536231884057971</v>
      </c>
      <c r="FD69" s="9">
        <v>0.7536231884057971</v>
      </c>
      <c r="FE69" s="9">
        <v>5.124200850908926</v>
      </c>
      <c r="FF69" s="9">
        <v>14.618979364320978</v>
      </c>
      <c r="FG69" s="9">
        <v>10.494095966145656</v>
      </c>
      <c r="FH69" s="9">
        <v>21.84665438081587</v>
      </c>
      <c r="FI69" s="9">
        <v>24.261802379814803</v>
      </c>
      <c r="FJ69" s="9">
        <v>2.5480627033422065</v>
      </c>
      <c r="FK69" s="9">
        <v>8.20515095670375</v>
      </c>
      <c r="FL69" s="9">
        <v>1.3212977498691785</v>
      </c>
      <c r="FM69" s="9">
        <v>2.2956567242281527</v>
      </c>
      <c r="FN69" s="9">
        <v>3.1821946169772257</v>
      </c>
      <c r="FO69" s="9">
        <v>5.183946488294314</v>
      </c>
      <c r="FP69" s="9">
        <v>1.7279821627647713</v>
      </c>
      <c r="FQ69" s="9">
        <v>0</v>
      </c>
      <c r="FR69" s="9">
        <v>0</v>
      </c>
      <c r="FS69" s="9">
        <v>1.8541851523217983</v>
      </c>
      <c r="FT69" s="9">
        <v>102.66420949650764</v>
      </c>
      <c r="FU69" s="9">
        <v>1.8541851523217983</v>
      </c>
      <c r="FV69" s="9">
        <v>30.49327690942598</v>
      </c>
      <c r="FW69" s="9">
        <v>6.189975655814164</v>
      </c>
      <c r="FX69" s="9">
        <v>10.746501945259709</v>
      </c>
      <c r="FY69" s="9">
        <v>3.1821946169772257</v>
      </c>
      <c r="FZ69" s="9">
        <v>1.1005619639160011</v>
      </c>
      <c r="GA69" s="9">
        <v>1.7346938775510203</v>
      </c>
      <c r="GB69" s="9">
        <v>0.3469387755102041</v>
      </c>
      <c r="GC69" s="9">
        <v>3.4559643255295427</v>
      </c>
      <c r="GD69" s="9">
        <v>1.6682365253793825</v>
      </c>
      <c r="GE69" s="9">
        <v>5.436352467408367</v>
      </c>
      <c r="GF69" s="9">
        <v>23.350306008691103</v>
      </c>
      <c r="GG69" s="9">
        <v>12.47448410802448</v>
      </c>
      <c r="GH69" s="9">
        <v>0</v>
      </c>
      <c r="GI69" s="9">
        <v>0</v>
      </c>
      <c r="GJ69" s="9">
        <v>0.9743589743589743</v>
      </c>
      <c r="GK69" s="9">
        <v>9.901462926307648</v>
      </c>
      <c r="GL69" s="9">
        <v>0</v>
      </c>
      <c r="GM69" s="9">
        <v>184.9114963711237</v>
      </c>
      <c r="GN69" s="9">
        <v>41.316064887493454</v>
      </c>
      <c r="GO69" s="9">
        <v>0</v>
      </c>
      <c r="GP69" s="9">
        <v>2.8285441266807725</v>
      </c>
      <c r="GQ69" s="9">
        <v>28.825040384046595</v>
      </c>
      <c r="GR69" s="9">
        <v>0</v>
      </c>
      <c r="GS69" s="9">
        <v>82.1990762860328</v>
      </c>
      <c r="GT69" s="9">
        <v>15.03237549200282</v>
      </c>
      <c r="GU69" s="9">
        <v>0.7536231884057971</v>
      </c>
      <c r="GV69" s="9">
        <v>0.7536231884057971</v>
      </c>
      <c r="GW69" s="9">
        <v>8.425886742656928</v>
      </c>
      <c r="GX69" s="9">
        <v>4.777262075398721</v>
      </c>
    </row>
    <row r="70" spans="1:206" ht="12.75">
      <c r="A70" s="5" t="s">
        <v>441</v>
      </c>
      <c r="B70" s="9">
        <v>42.9</v>
      </c>
      <c r="C70" s="9">
        <v>256.14766081871346</v>
      </c>
      <c r="D70" s="9">
        <v>2.2894736842105265</v>
      </c>
      <c r="E70" s="9">
        <v>36.44444444444444</v>
      </c>
      <c r="F70" s="9">
        <v>24.764619883040936</v>
      </c>
      <c r="G70" s="9">
        <v>39.27777777777778</v>
      </c>
      <c r="H70" s="9">
        <v>77.06286549707602</v>
      </c>
      <c r="I70" s="9">
        <v>52.567251461988306</v>
      </c>
      <c r="J70" s="9">
        <v>23.74122807017544</v>
      </c>
      <c r="K70" s="9">
        <v>38.73391812865497</v>
      </c>
      <c r="L70" s="9">
        <v>165.85818713450294</v>
      </c>
      <c r="M70" s="9">
        <v>51.55555555555556</v>
      </c>
      <c r="N70" s="9">
        <v>128.17397660818713</v>
      </c>
      <c r="O70" s="9">
        <v>127.97368421052632</v>
      </c>
      <c r="P70" s="9">
        <v>250.14766081871343</v>
      </c>
      <c r="Q70" s="9">
        <v>6</v>
      </c>
      <c r="R70" s="9">
        <v>111.43274853801171</v>
      </c>
      <c r="S70" s="9">
        <v>32.91520467836257</v>
      </c>
      <c r="T70" s="9">
        <v>41.301169590643276</v>
      </c>
      <c r="U70" s="9">
        <v>19.030701754385966</v>
      </c>
      <c r="V70" s="9">
        <v>13.390350877192983</v>
      </c>
      <c r="W70" s="9">
        <v>4.7953216374269</v>
      </c>
      <c r="X70" s="9">
        <v>0</v>
      </c>
      <c r="Y70" s="9">
        <v>91.1125730994152</v>
      </c>
      <c r="Z70" s="9">
        <v>0.6447368421052632</v>
      </c>
      <c r="AA70" s="9">
        <v>4.0847953216374275</v>
      </c>
      <c r="AB70" s="9">
        <v>8.440058479532164</v>
      </c>
      <c r="AC70" s="9">
        <v>5.150584795321637</v>
      </c>
      <c r="AD70" s="9">
        <v>150.60380116959064</v>
      </c>
      <c r="AE70" s="9">
        <v>19.030701754385966</v>
      </c>
      <c r="AF70" s="9">
        <v>48.66812865497076</v>
      </c>
      <c r="AG70" s="9">
        <v>33.494152046783626</v>
      </c>
      <c r="AH70" s="9">
        <v>10.239766081871345</v>
      </c>
      <c r="AI70" s="9">
        <v>128.4795321637427</v>
      </c>
      <c r="AJ70" s="9">
        <v>80.59502923976609</v>
      </c>
      <c r="AK70" s="9">
        <v>38.55994152046784</v>
      </c>
      <c r="AL70" s="9">
        <v>5.223684210526316</v>
      </c>
      <c r="AM70" s="9">
        <v>3.2894736842105265</v>
      </c>
      <c r="AN70" s="9">
        <v>25.682748538011694</v>
      </c>
      <c r="AO70" s="9">
        <v>31.83040935672515</v>
      </c>
      <c r="AP70" s="9">
        <v>198.63450292397658</v>
      </c>
      <c r="AQ70" s="9">
        <v>228.30994152046782</v>
      </c>
      <c r="AR70" s="9">
        <v>16.752923976608187</v>
      </c>
      <c r="AS70" s="9">
        <v>4.505847953216374</v>
      </c>
      <c r="AT70" s="9">
        <v>3.2894736842105265</v>
      </c>
      <c r="AU70" s="9">
        <v>3.2894736842105265</v>
      </c>
      <c r="AV70" s="9">
        <v>256.14766081871346</v>
      </c>
      <c r="AW70" s="9">
        <v>190.41374269005848</v>
      </c>
      <c r="AX70" s="9">
        <v>54.432748538011694</v>
      </c>
      <c r="AY70" s="9">
        <v>0.8611111111111112</v>
      </c>
      <c r="AZ70" s="9">
        <v>0</v>
      </c>
      <c r="BA70" s="9">
        <v>9.7953216374269</v>
      </c>
      <c r="BB70" s="9">
        <v>0.6447368421052632</v>
      </c>
      <c r="BC70" s="9">
        <v>256.14766081871346</v>
      </c>
      <c r="BD70" s="9">
        <v>152.2470760233918</v>
      </c>
      <c r="BE70" s="9">
        <v>37.89181286549707</v>
      </c>
      <c r="BF70" s="9">
        <v>32.00438596491228</v>
      </c>
      <c r="BG70" s="9">
        <v>6.8728070175438605</v>
      </c>
      <c r="BH70" s="9">
        <v>9.74561403508772</v>
      </c>
      <c r="BI70" s="9">
        <v>6.656432748538012</v>
      </c>
      <c r="BJ70" s="9">
        <v>10.72953216374269</v>
      </c>
      <c r="BK70" s="9">
        <v>0</v>
      </c>
      <c r="BL70" s="9">
        <v>256.14766081871346</v>
      </c>
      <c r="BM70" s="9">
        <v>99.35087719298247</v>
      </c>
      <c r="BN70" s="9">
        <v>16.096491228070178</v>
      </c>
      <c r="BO70" s="9">
        <v>61.02046783625731</v>
      </c>
      <c r="BP70" s="9">
        <v>0</v>
      </c>
      <c r="BQ70" s="9">
        <v>50.62134502923976</v>
      </c>
      <c r="BR70" s="9">
        <v>23.324561403508774</v>
      </c>
      <c r="BS70" s="9">
        <v>256.14766081871346</v>
      </c>
      <c r="BT70" s="9">
        <v>182.19005847953218</v>
      </c>
      <c r="BU70" s="9">
        <v>61.01169590643275</v>
      </c>
      <c r="BV70" s="9">
        <v>0</v>
      </c>
      <c r="BW70" s="9">
        <v>0.6447368421052632</v>
      </c>
      <c r="BX70" s="9">
        <v>0.8611111111111112</v>
      </c>
      <c r="BY70" s="9">
        <v>7.934210526315789</v>
      </c>
      <c r="BZ70" s="9">
        <v>12.301169590643275</v>
      </c>
      <c r="CA70" s="9">
        <v>3.6447368421052633</v>
      </c>
      <c r="CB70" s="9">
        <v>2</v>
      </c>
      <c r="CC70" s="9">
        <v>1.6447368421052633</v>
      </c>
      <c r="CD70" s="9">
        <v>5.011695906432749</v>
      </c>
      <c r="CE70" s="9">
        <v>253.8581871345029</v>
      </c>
      <c r="CF70" s="9">
        <v>250.70760233918128</v>
      </c>
      <c r="CG70" s="9">
        <v>1.8611111111111112</v>
      </c>
      <c r="CH70" s="9">
        <v>1.2894736842105263</v>
      </c>
      <c r="CI70" s="9">
        <v>129.78508771929825</v>
      </c>
      <c r="CJ70" s="9">
        <v>108.18567251461988</v>
      </c>
      <c r="CK70" s="9">
        <v>26.1812865497076</v>
      </c>
      <c r="CL70" s="9">
        <v>115.62280701754386</v>
      </c>
      <c r="CM70" s="9">
        <v>193.67251461988303</v>
      </c>
      <c r="CN70" s="9">
        <v>30.91959064327485</v>
      </c>
      <c r="CO70" s="9">
        <v>54.317251461988306</v>
      </c>
      <c r="CP70" s="9">
        <v>30.150584795321635</v>
      </c>
      <c r="CQ70" s="9">
        <v>10.814327485380117</v>
      </c>
      <c r="CR70" s="9">
        <v>0.6447368421052632</v>
      </c>
      <c r="CS70" s="9">
        <v>0</v>
      </c>
      <c r="CT70" s="9">
        <v>193.67251461988303</v>
      </c>
      <c r="CU70" s="9">
        <v>66.82602339181287</v>
      </c>
      <c r="CV70" s="9">
        <v>37.11549707602339</v>
      </c>
      <c r="CW70" s="9">
        <v>7.945906432748538</v>
      </c>
      <c r="CX70" s="9">
        <v>7.019005847953217</v>
      </c>
      <c r="CY70" s="9">
        <v>8.301169590643275</v>
      </c>
      <c r="CZ70" s="9">
        <v>6.444444444444445</v>
      </c>
      <c r="DA70" s="9">
        <v>10.814327485380117</v>
      </c>
      <c r="DB70" s="9">
        <v>0</v>
      </c>
      <c r="DC70" s="9">
        <v>5.440058479532164</v>
      </c>
      <c r="DD70" s="9">
        <v>0</v>
      </c>
      <c r="DE70" s="9">
        <v>116.03216374269006</v>
      </c>
      <c r="DF70" s="9">
        <v>9.517543859649123</v>
      </c>
      <c r="DG70" s="9">
        <v>30.070175438596493</v>
      </c>
      <c r="DH70" s="9">
        <v>12.891812865497077</v>
      </c>
      <c r="DI70" s="9">
        <v>41.583333333333336</v>
      </c>
      <c r="DJ70" s="9">
        <v>21.969298245614034</v>
      </c>
      <c r="DK70" s="9">
        <v>116.03216374269006</v>
      </c>
      <c r="DL70" s="9">
        <v>3.8684210526315788</v>
      </c>
      <c r="DM70" s="9">
        <v>1.6447368421052633</v>
      </c>
      <c r="DN70" s="9">
        <v>1</v>
      </c>
      <c r="DO70" s="9">
        <v>0.8611111111111112</v>
      </c>
      <c r="DP70" s="9">
        <v>1.6447368421052633</v>
      </c>
      <c r="DQ70" s="9">
        <v>16.66812865497076</v>
      </c>
      <c r="DR70" s="9">
        <v>8.173976608187134</v>
      </c>
      <c r="DS70" s="9">
        <v>7.733918128654971</v>
      </c>
      <c r="DT70" s="9">
        <v>18.023391812865498</v>
      </c>
      <c r="DU70" s="9">
        <v>3.5058479532163744</v>
      </c>
      <c r="DV70" s="9">
        <v>1</v>
      </c>
      <c r="DW70" s="9">
        <v>1.2894736842105263</v>
      </c>
      <c r="DX70" s="9">
        <v>8.100877192982455</v>
      </c>
      <c r="DY70" s="9">
        <v>1.7222222222222223</v>
      </c>
      <c r="DZ70" s="9">
        <v>4.87280701754386</v>
      </c>
      <c r="EA70" s="9">
        <v>12.880116959064328</v>
      </c>
      <c r="EB70" s="9">
        <v>16.385964912280702</v>
      </c>
      <c r="EC70" s="9">
        <v>6.656432748538012</v>
      </c>
      <c r="ED70" s="9">
        <v>116.03216374269006</v>
      </c>
      <c r="EE70" s="9">
        <v>9.73391812865497</v>
      </c>
      <c r="EF70" s="9">
        <v>15.969298245614036</v>
      </c>
      <c r="EG70" s="9">
        <v>9.602339181286549</v>
      </c>
      <c r="EH70" s="9">
        <v>10.823099415204679</v>
      </c>
      <c r="EI70" s="9">
        <v>26.421052631578945</v>
      </c>
      <c r="EJ70" s="9">
        <v>17.74122807017544</v>
      </c>
      <c r="EK70" s="9">
        <v>3.6564327485380117</v>
      </c>
      <c r="EL70" s="9">
        <v>12.644736842105264</v>
      </c>
      <c r="EM70" s="9">
        <v>9.440058479532164</v>
      </c>
      <c r="EN70" s="9">
        <v>217.41374269005848</v>
      </c>
      <c r="EO70" s="9">
        <v>56.239766081871345</v>
      </c>
      <c r="EP70" s="9">
        <v>44.28216374269006</v>
      </c>
      <c r="EQ70" s="9">
        <v>33.57163742690059</v>
      </c>
      <c r="ER70" s="9">
        <v>16.320175438596493</v>
      </c>
      <c r="ES70" s="9">
        <v>67</v>
      </c>
      <c r="ET70" s="9">
        <v>136.64912280701756</v>
      </c>
      <c r="EU70" s="9">
        <v>111.43274853801171</v>
      </c>
      <c r="EV70" s="9">
        <v>25.216374269005847</v>
      </c>
      <c r="EW70" s="9">
        <v>22.633040935672515</v>
      </c>
      <c r="EX70" s="9">
        <v>2.5833333333333335</v>
      </c>
      <c r="EY70" s="9">
        <v>111.43274853801171</v>
      </c>
      <c r="EZ70" s="9">
        <v>102.76900584795322</v>
      </c>
      <c r="FA70" s="9">
        <v>4.5131578947368425</v>
      </c>
      <c r="FB70" s="9">
        <v>1.2894736842105263</v>
      </c>
      <c r="FC70" s="9">
        <v>2.861111111111111</v>
      </c>
      <c r="FD70" s="9">
        <v>0</v>
      </c>
      <c r="FE70" s="9">
        <v>13.880116959064328</v>
      </c>
      <c r="FF70" s="9">
        <v>19.035087719298247</v>
      </c>
      <c r="FG70" s="9">
        <v>8.93421052631579</v>
      </c>
      <c r="FH70" s="9">
        <v>20.4093567251462</v>
      </c>
      <c r="FI70" s="9">
        <v>20.969298245614034</v>
      </c>
      <c r="FJ70" s="9">
        <v>8.301169590643275</v>
      </c>
      <c r="FK70" s="9">
        <v>3.011695906432749</v>
      </c>
      <c r="FL70" s="9">
        <v>0.6447368421052632</v>
      </c>
      <c r="FM70" s="9">
        <v>0</v>
      </c>
      <c r="FN70" s="9">
        <v>2.1505847953216373</v>
      </c>
      <c r="FO70" s="9">
        <v>5.150584795321637</v>
      </c>
      <c r="FP70" s="9">
        <v>0</v>
      </c>
      <c r="FQ70" s="9">
        <v>0</v>
      </c>
      <c r="FR70" s="9">
        <v>0</v>
      </c>
      <c r="FS70" s="9">
        <v>8.945906432748538</v>
      </c>
      <c r="FT70" s="9">
        <v>111.43274853801171</v>
      </c>
      <c r="FU70" s="9">
        <v>1.9342105263157894</v>
      </c>
      <c r="FV70" s="9">
        <v>23.764619883040936</v>
      </c>
      <c r="FW70" s="9">
        <v>2.2894736842105265</v>
      </c>
      <c r="FX70" s="9">
        <v>5.578947368421053</v>
      </c>
      <c r="FY70" s="9">
        <v>2.1505847953216373</v>
      </c>
      <c r="FZ70" s="9">
        <v>0.8611111111111112</v>
      </c>
      <c r="GA70" s="9">
        <v>0.6447368421052632</v>
      </c>
      <c r="GB70" s="9">
        <v>0.6447368421052632</v>
      </c>
      <c r="GC70" s="9">
        <v>7.440058479532164</v>
      </c>
      <c r="GD70" s="9">
        <v>6.440058479532164</v>
      </c>
      <c r="GE70" s="9">
        <v>17.301169590643273</v>
      </c>
      <c r="GF70" s="9">
        <v>35.47076023391813</v>
      </c>
      <c r="GG70" s="9">
        <v>29.964912280701753</v>
      </c>
      <c r="GH70" s="9">
        <v>0</v>
      </c>
      <c r="GI70" s="9">
        <v>0</v>
      </c>
      <c r="GJ70" s="9">
        <v>0</v>
      </c>
      <c r="GK70" s="9">
        <v>3</v>
      </c>
      <c r="GL70" s="9">
        <v>2.5058479532163744</v>
      </c>
      <c r="GM70" s="9">
        <v>160.42251461988303</v>
      </c>
      <c r="GN70" s="9">
        <v>37.34356725146199</v>
      </c>
      <c r="GO70" s="9">
        <v>0</v>
      </c>
      <c r="GP70" s="9">
        <v>1</v>
      </c>
      <c r="GQ70" s="9">
        <v>43.37865497076023</v>
      </c>
      <c r="GR70" s="9">
        <v>0</v>
      </c>
      <c r="GS70" s="9">
        <v>68.8157894736842</v>
      </c>
      <c r="GT70" s="9">
        <v>5.011695906432749</v>
      </c>
      <c r="GU70" s="9">
        <v>0</v>
      </c>
      <c r="GV70" s="9">
        <v>0</v>
      </c>
      <c r="GW70" s="9">
        <v>2.3669590643274856</v>
      </c>
      <c r="GX70" s="9">
        <v>2.5058479532163744</v>
      </c>
    </row>
    <row r="71" spans="1:206" ht="12.75">
      <c r="A71" s="5" t="s">
        <v>442</v>
      </c>
      <c r="B71" s="9">
        <v>258.32</v>
      </c>
      <c r="C71" s="9">
        <v>810</v>
      </c>
      <c r="D71" s="9">
        <v>42</v>
      </c>
      <c r="E71" s="9">
        <v>90</v>
      </c>
      <c r="F71" s="9">
        <v>124</v>
      </c>
      <c r="G71" s="9">
        <v>132</v>
      </c>
      <c r="H71" s="9">
        <v>184</v>
      </c>
      <c r="I71" s="9">
        <v>150</v>
      </c>
      <c r="J71" s="9">
        <v>88</v>
      </c>
      <c r="K71" s="9">
        <v>132</v>
      </c>
      <c r="L71" s="9">
        <v>503</v>
      </c>
      <c r="M71" s="9">
        <v>175</v>
      </c>
      <c r="N71" s="9">
        <v>385</v>
      </c>
      <c r="O71" s="9">
        <v>425</v>
      </c>
      <c r="P71" s="9">
        <v>787</v>
      </c>
      <c r="Q71" s="9">
        <v>23</v>
      </c>
      <c r="R71" s="9">
        <v>363</v>
      </c>
      <c r="S71" s="9">
        <v>125</v>
      </c>
      <c r="T71" s="9">
        <v>136</v>
      </c>
      <c r="U71" s="9">
        <v>47</v>
      </c>
      <c r="V71" s="9">
        <v>37</v>
      </c>
      <c r="W71" s="9">
        <v>11</v>
      </c>
      <c r="X71" s="9">
        <v>7</v>
      </c>
      <c r="Y71" s="9">
        <v>227</v>
      </c>
      <c r="Z71" s="9">
        <v>54</v>
      </c>
      <c r="AA71" s="9">
        <v>16</v>
      </c>
      <c r="AB71" s="9">
        <v>42</v>
      </c>
      <c r="AC71" s="9">
        <v>16</v>
      </c>
      <c r="AD71" s="9">
        <v>448</v>
      </c>
      <c r="AE71" s="9">
        <v>59</v>
      </c>
      <c r="AF71" s="9">
        <v>193</v>
      </c>
      <c r="AG71" s="9">
        <v>86</v>
      </c>
      <c r="AH71" s="9">
        <v>25</v>
      </c>
      <c r="AI71" s="9">
        <v>453</v>
      </c>
      <c r="AJ71" s="9">
        <v>222</v>
      </c>
      <c r="AK71" s="9">
        <v>108</v>
      </c>
      <c r="AL71" s="9">
        <v>20</v>
      </c>
      <c r="AM71" s="9">
        <v>7</v>
      </c>
      <c r="AN71" s="9">
        <v>62</v>
      </c>
      <c r="AO71" s="9">
        <v>84</v>
      </c>
      <c r="AP71" s="9">
        <v>664</v>
      </c>
      <c r="AQ71" s="9">
        <v>758</v>
      </c>
      <c r="AR71" s="9">
        <v>24</v>
      </c>
      <c r="AS71" s="9">
        <v>2</v>
      </c>
      <c r="AT71" s="9">
        <v>4</v>
      </c>
      <c r="AU71" s="9">
        <v>22</v>
      </c>
      <c r="AV71" s="9">
        <v>810</v>
      </c>
      <c r="AW71" s="9">
        <v>556</v>
      </c>
      <c r="AX71" s="9">
        <v>207</v>
      </c>
      <c r="AY71" s="9">
        <v>2</v>
      </c>
      <c r="AZ71" s="9">
        <v>9</v>
      </c>
      <c r="BA71" s="9">
        <v>21</v>
      </c>
      <c r="BB71" s="9">
        <v>2</v>
      </c>
      <c r="BC71" s="9">
        <v>810</v>
      </c>
      <c r="BD71" s="9">
        <v>449</v>
      </c>
      <c r="BE71" s="9">
        <v>101</v>
      </c>
      <c r="BF71" s="9">
        <v>84</v>
      </c>
      <c r="BG71" s="9">
        <v>23</v>
      </c>
      <c r="BH71" s="9">
        <v>90</v>
      </c>
      <c r="BI71" s="9">
        <v>31</v>
      </c>
      <c r="BJ71" s="9">
        <v>30</v>
      </c>
      <c r="BK71" s="9">
        <v>2</v>
      </c>
      <c r="BL71" s="9">
        <v>810</v>
      </c>
      <c r="BM71" s="9">
        <v>312</v>
      </c>
      <c r="BN71" s="9">
        <v>105</v>
      </c>
      <c r="BO71" s="9">
        <v>65</v>
      </c>
      <c r="BP71" s="9">
        <v>1</v>
      </c>
      <c r="BQ71" s="9">
        <v>242</v>
      </c>
      <c r="BR71" s="9">
        <v>79</v>
      </c>
      <c r="BS71" s="9">
        <v>810</v>
      </c>
      <c r="BT71" s="9">
        <v>534</v>
      </c>
      <c r="BU71" s="9">
        <v>212</v>
      </c>
      <c r="BV71" s="9">
        <v>7</v>
      </c>
      <c r="BW71" s="9">
        <v>4</v>
      </c>
      <c r="BX71" s="9">
        <v>2</v>
      </c>
      <c r="BY71" s="9">
        <v>29</v>
      </c>
      <c r="BZ71" s="9">
        <v>52</v>
      </c>
      <c r="CA71" s="9">
        <v>7</v>
      </c>
      <c r="CB71" s="9">
        <v>10</v>
      </c>
      <c r="CC71" s="9">
        <v>12</v>
      </c>
      <c r="CD71" s="9">
        <v>23</v>
      </c>
      <c r="CE71" s="9">
        <v>781</v>
      </c>
      <c r="CF71" s="9">
        <v>774</v>
      </c>
      <c r="CG71" s="9">
        <v>7</v>
      </c>
      <c r="CH71" s="9">
        <v>0</v>
      </c>
      <c r="CI71" s="9">
        <v>21</v>
      </c>
      <c r="CJ71" s="9">
        <v>747</v>
      </c>
      <c r="CK71" s="9">
        <v>168</v>
      </c>
      <c r="CL71" s="9">
        <v>44</v>
      </c>
      <c r="CM71" s="9">
        <v>590</v>
      </c>
      <c r="CN71" s="9">
        <v>71</v>
      </c>
      <c r="CO71" s="9">
        <v>210</v>
      </c>
      <c r="CP71" s="9">
        <v>101</v>
      </c>
      <c r="CQ71" s="9">
        <v>27</v>
      </c>
      <c r="CR71" s="9">
        <v>12</v>
      </c>
      <c r="CS71" s="9">
        <v>2</v>
      </c>
      <c r="CT71" s="9">
        <v>590</v>
      </c>
      <c r="CU71" s="9">
        <v>167</v>
      </c>
      <c r="CV71" s="9">
        <v>102</v>
      </c>
      <c r="CW71" s="9">
        <v>14</v>
      </c>
      <c r="CX71" s="9">
        <v>31</v>
      </c>
      <c r="CY71" s="9">
        <v>11</v>
      </c>
      <c r="CZ71" s="9">
        <v>9</v>
      </c>
      <c r="DA71" s="9">
        <v>27</v>
      </c>
      <c r="DB71" s="9">
        <v>4</v>
      </c>
      <c r="DC71" s="9">
        <v>8</v>
      </c>
      <c r="DD71" s="9">
        <v>0</v>
      </c>
      <c r="DE71" s="9">
        <v>394</v>
      </c>
      <c r="DF71" s="9">
        <v>33</v>
      </c>
      <c r="DG71" s="9">
        <v>66</v>
      </c>
      <c r="DH71" s="9">
        <v>68</v>
      </c>
      <c r="DI71" s="9">
        <v>131</v>
      </c>
      <c r="DJ71" s="9">
        <v>96</v>
      </c>
      <c r="DK71" s="9">
        <v>394</v>
      </c>
      <c r="DL71" s="9">
        <v>22</v>
      </c>
      <c r="DM71" s="9">
        <v>2</v>
      </c>
      <c r="DN71" s="9">
        <v>8</v>
      </c>
      <c r="DO71" s="9">
        <v>19</v>
      </c>
      <c r="DP71" s="9">
        <v>3</v>
      </c>
      <c r="DQ71" s="9">
        <v>49</v>
      </c>
      <c r="DR71" s="9">
        <v>37</v>
      </c>
      <c r="DS71" s="9">
        <v>15</v>
      </c>
      <c r="DT71" s="9">
        <v>93</v>
      </c>
      <c r="DU71" s="9">
        <v>5</v>
      </c>
      <c r="DV71" s="9">
        <v>2</v>
      </c>
      <c r="DW71" s="9">
        <v>11</v>
      </c>
      <c r="DX71" s="9">
        <v>8</v>
      </c>
      <c r="DY71" s="9">
        <v>14</v>
      </c>
      <c r="DZ71" s="9">
        <v>22</v>
      </c>
      <c r="EA71" s="9">
        <v>32</v>
      </c>
      <c r="EB71" s="9">
        <v>37</v>
      </c>
      <c r="EC71" s="9">
        <v>15</v>
      </c>
      <c r="ED71" s="9">
        <v>394</v>
      </c>
      <c r="EE71" s="9">
        <v>60</v>
      </c>
      <c r="EF71" s="9">
        <v>39</v>
      </c>
      <c r="EG71" s="9">
        <v>34</v>
      </c>
      <c r="EH71" s="9">
        <v>25</v>
      </c>
      <c r="EI71" s="9">
        <v>93</v>
      </c>
      <c r="EJ71" s="9">
        <v>38</v>
      </c>
      <c r="EK71" s="9">
        <v>22</v>
      </c>
      <c r="EL71" s="9">
        <v>31</v>
      </c>
      <c r="EM71" s="9">
        <v>52</v>
      </c>
      <c r="EN71" s="9">
        <v>678</v>
      </c>
      <c r="EO71" s="9">
        <v>167</v>
      </c>
      <c r="EP71" s="9">
        <v>165</v>
      </c>
      <c r="EQ71" s="9">
        <v>99</v>
      </c>
      <c r="ER71" s="9">
        <v>62</v>
      </c>
      <c r="ES71" s="9">
        <v>185</v>
      </c>
      <c r="ET71" s="9">
        <v>502</v>
      </c>
      <c r="EU71" s="9">
        <v>363</v>
      </c>
      <c r="EV71" s="9">
        <v>139</v>
      </c>
      <c r="EW71" s="9">
        <v>122</v>
      </c>
      <c r="EX71" s="9">
        <v>17</v>
      </c>
      <c r="EY71" s="9">
        <v>362</v>
      </c>
      <c r="EZ71" s="9">
        <v>165</v>
      </c>
      <c r="FA71" s="9">
        <v>102</v>
      </c>
      <c r="FB71" s="9">
        <v>58</v>
      </c>
      <c r="FC71" s="9">
        <v>33</v>
      </c>
      <c r="FD71" s="9">
        <v>4</v>
      </c>
      <c r="FE71" s="9">
        <v>65</v>
      </c>
      <c r="FF71" s="9">
        <v>60</v>
      </c>
      <c r="FG71" s="9">
        <v>35</v>
      </c>
      <c r="FH71" s="9">
        <v>54</v>
      </c>
      <c r="FI71" s="9">
        <v>46</v>
      </c>
      <c r="FJ71" s="9">
        <v>14</v>
      </c>
      <c r="FK71" s="9">
        <v>25</v>
      </c>
      <c r="FL71" s="9">
        <v>21</v>
      </c>
      <c r="FM71" s="9">
        <v>4</v>
      </c>
      <c r="FN71" s="9">
        <v>13</v>
      </c>
      <c r="FO71" s="9">
        <v>10</v>
      </c>
      <c r="FP71" s="9">
        <v>2</v>
      </c>
      <c r="FQ71" s="9">
        <v>0</v>
      </c>
      <c r="FR71" s="9">
        <v>1</v>
      </c>
      <c r="FS71" s="9">
        <v>13</v>
      </c>
      <c r="FT71" s="9">
        <v>363</v>
      </c>
      <c r="FU71" s="9">
        <v>12</v>
      </c>
      <c r="FV71" s="9">
        <v>82</v>
      </c>
      <c r="FW71" s="9">
        <v>31</v>
      </c>
      <c r="FX71" s="9">
        <v>20</v>
      </c>
      <c r="FY71" s="9">
        <v>13</v>
      </c>
      <c r="FZ71" s="9">
        <v>3</v>
      </c>
      <c r="GA71" s="9">
        <v>2</v>
      </c>
      <c r="GB71" s="9">
        <v>8</v>
      </c>
      <c r="GC71" s="9">
        <v>29</v>
      </c>
      <c r="GD71" s="9">
        <v>36</v>
      </c>
      <c r="GE71" s="9">
        <v>44</v>
      </c>
      <c r="GF71" s="9">
        <v>116</v>
      </c>
      <c r="GG71" s="9">
        <v>86</v>
      </c>
      <c r="GH71" s="9">
        <v>0</v>
      </c>
      <c r="GI71" s="9">
        <v>18</v>
      </c>
      <c r="GJ71" s="9">
        <v>4</v>
      </c>
      <c r="GK71" s="9">
        <v>5</v>
      </c>
      <c r="GL71" s="9">
        <v>3</v>
      </c>
      <c r="GM71" s="9">
        <v>500</v>
      </c>
      <c r="GN71" s="9">
        <v>106</v>
      </c>
      <c r="GO71" s="9">
        <v>1</v>
      </c>
      <c r="GP71" s="9">
        <v>3</v>
      </c>
      <c r="GQ71" s="9">
        <v>31</v>
      </c>
      <c r="GR71" s="9">
        <v>0</v>
      </c>
      <c r="GS71" s="9">
        <v>191</v>
      </c>
      <c r="GT71" s="9">
        <v>31</v>
      </c>
      <c r="GU71" s="9">
        <v>1</v>
      </c>
      <c r="GV71" s="9">
        <v>5</v>
      </c>
      <c r="GW71" s="9">
        <v>125</v>
      </c>
      <c r="GX71" s="9">
        <v>6</v>
      </c>
    </row>
    <row r="72" spans="1:206" ht="12.75">
      <c r="A72" s="5" t="s">
        <v>638</v>
      </c>
      <c r="B72" s="9">
        <v>332.58</v>
      </c>
      <c r="C72" s="9">
        <v>10993.206168831168</v>
      </c>
      <c r="D72" s="9">
        <v>709.0922077922078</v>
      </c>
      <c r="E72" s="9">
        <v>1457.9714285714285</v>
      </c>
      <c r="F72" s="9">
        <v>1721.9993506493506</v>
      </c>
      <c r="G72" s="9">
        <v>2205.874350649351</v>
      </c>
      <c r="H72" s="9">
        <v>2341.1412337662337</v>
      </c>
      <c r="I72" s="9">
        <v>1741.0464285714286</v>
      </c>
      <c r="J72" s="9">
        <v>816.0811688311688</v>
      </c>
      <c r="K72" s="9">
        <v>2167.0636363636363</v>
      </c>
      <c r="L72" s="9">
        <v>6990.62077922078</v>
      </c>
      <c r="M72" s="9">
        <v>1835.5217532467534</v>
      </c>
      <c r="N72" s="9">
        <v>5319.117857142857</v>
      </c>
      <c r="O72" s="9">
        <v>5674.0883116883115</v>
      </c>
      <c r="P72" s="9">
        <v>10797.172077922078</v>
      </c>
      <c r="Q72" s="9">
        <v>196.0340909090909</v>
      </c>
      <c r="R72" s="9">
        <v>4654.149675324675</v>
      </c>
      <c r="S72" s="9">
        <v>1377.8866883116882</v>
      </c>
      <c r="T72" s="9">
        <v>1640.577922077922</v>
      </c>
      <c r="U72" s="9">
        <v>777.6944805194805</v>
      </c>
      <c r="V72" s="9">
        <v>576.9457792207792</v>
      </c>
      <c r="W72" s="9">
        <v>216.01883116883118</v>
      </c>
      <c r="X72" s="9">
        <v>65.02597402597402</v>
      </c>
      <c r="Y72" s="9">
        <v>2776.0172077922075</v>
      </c>
      <c r="Z72" s="9">
        <v>832.0188311688312</v>
      </c>
      <c r="AA72" s="9">
        <v>525.1152597402597</v>
      </c>
      <c r="AB72" s="9">
        <v>326.06331168831167</v>
      </c>
      <c r="AC72" s="9">
        <v>98.98668831168831</v>
      </c>
      <c r="AD72" s="9">
        <v>4919.301623376624</v>
      </c>
      <c r="AE72" s="9">
        <v>1274.0827922077922</v>
      </c>
      <c r="AF72" s="9">
        <v>2162.5762987012986</v>
      </c>
      <c r="AG72" s="9">
        <v>995.7035714285714</v>
      </c>
      <c r="AH72" s="9">
        <v>221.78701298701301</v>
      </c>
      <c r="AI72" s="9">
        <v>6024.857467532468</v>
      </c>
      <c r="AJ72" s="9">
        <v>3145.694155844156</v>
      </c>
      <c r="AK72" s="9">
        <v>1300.67012987013</v>
      </c>
      <c r="AL72" s="9">
        <v>398.9487012987013</v>
      </c>
      <c r="AM72" s="9">
        <v>123.03571428571429</v>
      </c>
      <c r="AN72" s="9">
        <v>948.7925324675324</v>
      </c>
      <c r="AO72" s="9">
        <v>1075.7974025974027</v>
      </c>
      <c r="AP72" s="9">
        <v>8968.616233766234</v>
      </c>
      <c r="AQ72" s="9">
        <v>10094.759415584414</v>
      </c>
      <c r="AR72" s="9">
        <v>485.5204545454545</v>
      </c>
      <c r="AS72" s="9">
        <v>106.9685064935065</v>
      </c>
      <c r="AT72" s="9">
        <v>78.93701298701299</v>
      </c>
      <c r="AU72" s="9">
        <v>227.02077922077922</v>
      </c>
      <c r="AV72" s="9">
        <v>10993.206168831168</v>
      </c>
      <c r="AW72" s="9">
        <v>9217.606493506493</v>
      </c>
      <c r="AX72" s="9">
        <v>981.636038961039</v>
      </c>
      <c r="AY72" s="9">
        <v>75.97987012987014</v>
      </c>
      <c r="AZ72" s="9">
        <v>221</v>
      </c>
      <c r="BA72" s="9">
        <v>343.9915584415584</v>
      </c>
      <c r="BB72" s="9">
        <v>83.98311688311688</v>
      </c>
      <c r="BC72" s="9">
        <v>10993.206168831168</v>
      </c>
      <c r="BD72" s="9">
        <v>7394.28409090909</v>
      </c>
      <c r="BE72" s="9">
        <v>838.9762987012987</v>
      </c>
      <c r="BF72" s="9">
        <v>1475.3772727272726</v>
      </c>
      <c r="BG72" s="9">
        <v>221.65844155844158</v>
      </c>
      <c r="BH72" s="9">
        <v>319.9061688311688</v>
      </c>
      <c r="BI72" s="9">
        <v>183.97175324675322</v>
      </c>
      <c r="BJ72" s="9">
        <v>537.9931818181818</v>
      </c>
      <c r="BK72" s="9">
        <v>21.038961038961038</v>
      </c>
      <c r="BL72" s="9">
        <v>10993.206168831168</v>
      </c>
      <c r="BM72" s="9">
        <v>3690.1915584415583</v>
      </c>
      <c r="BN72" s="9">
        <v>2164.700649350649</v>
      </c>
      <c r="BO72" s="9">
        <v>811.8022727272727</v>
      </c>
      <c r="BP72" s="9">
        <v>33.98311688311688</v>
      </c>
      <c r="BQ72" s="9">
        <v>3444.336038961039</v>
      </c>
      <c r="BR72" s="9">
        <v>756.1454545454545</v>
      </c>
      <c r="BS72" s="9">
        <v>10993.206168831168</v>
      </c>
      <c r="BT72" s="9">
        <v>9010.747077922078</v>
      </c>
      <c r="BU72" s="9">
        <v>1112.5727272727272</v>
      </c>
      <c r="BV72" s="9">
        <v>49.048701298701296</v>
      </c>
      <c r="BW72" s="9">
        <v>53.02272727272727</v>
      </c>
      <c r="BX72" s="9">
        <v>43.957142857142856</v>
      </c>
      <c r="BY72" s="9">
        <v>497.0603896103896</v>
      </c>
      <c r="BZ72" s="9">
        <v>766.8149350649351</v>
      </c>
      <c r="CA72" s="9">
        <v>166.9961038961039</v>
      </c>
      <c r="CB72" s="9">
        <v>194.03733766233765</v>
      </c>
      <c r="CC72" s="9">
        <v>169.00584415584416</v>
      </c>
      <c r="CD72" s="9">
        <v>236.77564935064936</v>
      </c>
      <c r="CE72" s="9">
        <v>10583.15551948052</v>
      </c>
      <c r="CF72" s="9">
        <v>10379.198376623377</v>
      </c>
      <c r="CG72" s="9">
        <v>183.95714285714286</v>
      </c>
      <c r="CH72" s="9">
        <v>20</v>
      </c>
      <c r="CI72" s="9">
        <v>674.0967532467532</v>
      </c>
      <c r="CJ72" s="9">
        <v>9641.10681818182</v>
      </c>
      <c r="CK72" s="9">
        <v>2113.5415584415587</v>
      </c>
      <c r="CL72" s="9">
        <v>890.2987012987013</v>
      </c>
      <c r="CM72" s="9">
        <v>8010.061363636364</v>
      </c>
      <c r="CN72" s="9">
        <v>1439.8678571428572</v>
      </c>
      <c r="CO72" s="9">
        <v>3306.3123376623375</v>
      </c>
      <c r="CP72" s="9">
        <v>691.846103896104</v>
      </c>
      <c r="CQ72" s="9">
        <v>317.9727272727273</v>
      </c>
      <c r="CR72" s="9">
        <v>129.03571428571428</v>
      </c>
      <c r="CS72" s="9">
        <v>30</v>
      </c>
      <c r="CT72" s="9">
        <v>8010.061363636364</v>
      </c>
      <c r="CU72" s="9">
        <v>2095.0266233766233</v>
      </c>
      <c r="CV72" s="9">
        <v>1154.348051948052</v>
      </c>
      <c r="CW72" s="9">
        <v>203.89675324675324</v>
      </c>
      <c r="CX72" s="9">
        <v>296.04188311688307</v>
      </c>
      <c r="CY72" s="9">
        <v>331.81428571428575</v>
      </c>
      <c r="CZ72" s="9">
        <v>108.92564935064935</v>
      </c>
      <c r="DA72" s="9">
        <v>317.9727272727273</v>
      </c>
      <c r="DB72" s="9">
        <v>89</v>
      </c>
      <c r="DC72" s="9">
        <v>62.02272727272727</v>
      </c>
      <c r="DD72" s="9">
        <v>12</v>
      </c>
      <c r="DE72" s="9">
        <v>5567.062012987012</v>
      </c>
      <c r="DF72" s="9">
        <v>375.96493506493505</v>
      </c>
      <c r="DG72" s="9">
        <v>1318.8448051948053</v>
      </c>
      <c r="DH72" s="9">
        <v>990.6668831168831</v>
      </c>
      <c r="DI72" s="9">
        <v>2150.738961038961</v>
      </c>
      <c r="DJ72" s="9">
        <v>730.8464285714285</v>
      </c>
      <c r="DK72" s="9">
        <v>5567.062012987012</v>
      </c>
      <c r="DL72" s="9">
        <v>289.986038961039</v>
      </c>
      <c r="DM72" s="9">
        <v>61</v>
      </c>
      <c r="DN72" s="9">
        <v>427.9444805194805</v>
      </c>
      <c r="DO72" s="9">
        <v>32.01136363636364</v>
      </c>
      <c r="DP72" s="9">
        <v>60</v>
      </c>
      <c r="DQ72" s="9">
        <v>540.9347402597402</v>
      </c>
      <c r="DR72" s="9">
        <v>894.9175324675324</v>
      </c>
      <c r="DS72" s="9">
        <v>333.8814935064935</v>
      </c>
      <c r="DT72" s="9">
        <v>754.7623376623376</v>
      </c>
      <c r="DU72" s="9">
        <v>51.98311688311688</v>
      </c>
      <c r="DV72" s="9">
        <v>43.01298701298701</v>
      </c>
      <c r="DW72" s="9">
        <v>70.02142857142857</v>
      </c>
      <c r="DX72" s="9">
        <v>129.03181818181818</v>
      </c>
      <c r="DY72" s="9">
        <v>177.91623376623377</v>
      </c>
      <c r="DZ72" s="9">
        <v>239.075</v>
      </c>
      <c r="EA72" s="9">
        <v>451.9668831168831</v>
      </c>
      <c r="EB72" s="9">
        <v>732.5665584415585</v>
      </c>
      <c r="EC72" s="9">
        <v>276.05</v>
      </c>
      <c r="ED72" s="9">
        <v>5567.062012987012</v>
      </c>
      <c r="EE72" s="9">
        <v>549.8422077922078</v>
      </c>
      <c r="EF72" s="9">
        <v>589.9337662337663</v>
      </c>
      <c r="EG72" s="9">
        <v>440.0097402597402</v>
      </c>
      <c r="EH72" s="9">
        <v>485.901948051948</v>
      </c>
      <c r="EI72" s="9">
        <v>919.8607142857143</v>
      </c>
      <c r="EJ72" s="9">
        <v>558.8048701298701</v>
      </c>
      <c r="EK72" s="9">
        <v>524.9785714285714</v>
      </c>
      <c r="EL72" s="9">
        <v>628.8256493506493</v>
      </c>
      <c r="EM72" s="9">
        <v>868.9045454545454</v>
      </c>
      <c r="EN72" s="9">
        <v>8826.142532467533</v>
      </c>
      <c r="EO72" s="9">
        <v>2740.491883116883</v>
      </c>
      <c r="EP72" s="9">
        <v>2382.3181818181815</v>
      </c>
      <c r="EQ72" s="9">
        <v>1242.6785714285716</v>
      </c>
      <c r="ER72" s="9">
        <v>648.0425324675325</v>
      </c>
      <c r="ES72" s="9">
        <v>1812.6113636363636</v>
      </c>
      <c r="ET72" s="9">
        <v>4932.812987012988</v>
      </c>
      <c r="EU72" s="9">
        <v>4654.149675324675</v>
      </c>
      <c r="EV72" s="9">
        <v>278.6633116883117</v>
      </c>
      <c r="EW72" s="9">
        <v>220.812012987013</v>
      </c>
      <c r="EX72" s="9">
        <v>57.8512987012987</v>
      </c>
      <c r="EY72" s="9">
        <v>4654.149675324675</v>
      </c>
      <c r="EZ72" s="9">
        <v>1085.0136363636364</v>
      </c>
      <c r="FA72" s="9">
        <v>1263.0074675324674</v>
      </c>
      <c r="FB72" s="9">
        <v>1384.005844155844</v>
      </c>
      <c r="FC72" s="9">
        <v>904.0577922077922</v>
      </c>
      <c r="FD72" s="9">
        <v>18.064935064935064</v>
      </c>
      <c r="FE72" s="9">
        <v>636.0808441558441</v>
      </c>
      <c r="FF72" s="9">
        <v>741.8058441558442</v>
      </c>
      <c r="FG72" s="9">
        <v>359.75616883116885</v>
      </c>
      <c r="FH72" s="9">
        <v>627.7967532467533</v>
      </c>
      <c r="FI72" s="9">
        <v>665.9597402597402</v>
      </c>
      <c r="FJ72" s="9">
        <v>250.85</v>
      </c>
      <c r="FK72" s="9">
        <v>204.03766233766234</v>
      </c>
      <c r="FL72" s="9">
        <v>250.93961038961038</v>
      </c>
      <c r="FM72" s="9">
        <v>28</v>
      </c>
      <c r="FN72" s="9">
        <v>359.9727272727273</v>
      </c>
      <c r="FO72" s="9">
        <v>194.93863636363636</v>
      </c>
      <c r="FP72" s="9">
        <v>105.97012987012987</v>
      </c>
      <c r="FQ72" s="9">
        <v>13</v>
      </c>
      <c r="FR72" s="9">
        <v>5.02435064935065</v>
      </c>
      <c r="FS72" s="9">
        <v>210.01720779220778</v>
      </c>
      <c r="FT72" s="9">
        <v>4654.149675324675</v>
      </c>
      <c r="FU72" s="9">
        <v>169.0340909090909</v>
      </c>
      <c r="FV72" s="9">
        <v>1382.8422077922078</v>
      </c>
      <c r="FW72" s="9">
        <v>577.0564935064936</v>
      </c>
      <c r="FX72" s="9">
        <v>308.9672077922078</v>
      </c>
      <c r="FY72" s="9">
        <v>359.9727272727273</v>
      </c>
      <c r="FZ72" s="9">
        <v>153.02272727272728</v>
      </c>
      <c r="GA72" s="9">
        <v>69.92727272727272</v>
      </c>
      <c r="GB72" s="9">
        <v>137.02272727272728</v>
      </c>
      <c r="GC72" s="9">
        <v>279.01558441558444</v>
      </c>
      <c r="GD72" s="9">
        <v>357.0652597402597</v>
      </c>
      <c r="GE72" s="9">
        <v>402.0159090909091</v>
      </c>
      <c r="GF72" s="9">
        <v>1248.7782467532468</v>
      </c>
      <c r="GG72" s="9">
        <v>806.8564935064935</v>
      </c>
      <c r="GH72" s="9">
        <v>7</v>
      </c>
      <c r="GI72" s="9">
        <v>217</v>
      </c>
      <c r="GJ72" s="9">
        <v>136.01136363636363</v>
      </c>
      <c r="GK72" s="9">
        <v>33.98311688311688</v>
      </c>
      <c r="GL72" s="9">
        <v>47.92727272727272</v>
      </c>
      <c r="GM72" s="9">
        <v>7283.904220779222</v>
      </c>
      <c r="GN72" s="9">
        <v>996.7831168831168</v>
      </c>
      <c r="GO72" s="9">
        <v>1</v>
      </c>
      <c r="GP72" s="9">
        <v>33.00422077922077</v>
      </c>
      <c r="GQ72" s="9">
        <v>863.8779220779221</v>
      </c>
      <c r="GR72" s="9">
        <v>49.903246753246755</v>
      </c>
      <c r="GS72" s="9">
        <v>2819.2594155844154</v>
      </c>
      <c r="GT72" s="9">
        <v>856.9824675324675</v>
      </c>
      <c r="GU72" s="9">
        <v>10</v>
      </c>
      <c r="GV72" s="9">
        <v>270.9814935064935</v>
      </c>
      <c r="GW72" s="9">
        <v>1333.0766233766235</v>
      </c>
      <c r="GX72" s="9">
        <v>49.035714285714285</v>
      </c>
    </row>
    <row r="73" spans="1:206" ht="12.75">
      <c r="A73" s="5" t="s">
        <v>639</v>
      </c>
      <c r="B73" s="36">
        <v>157.475759</v>
      </c>
      <c r="C73" s="9">
        <v>6128.948</v>
      </c>
      <c r="D73" s="9">
        <v>439.1299</v>
      </c>
      <c r="E73" s="9">
        <v>821.2987</v>
      </c>
      <c r="F73" s="9">
        <v>1043.221</v>
      </c>
      <c r="G73" s="9">
        <v>1277.377</v>
      </c>
      <c r="H73" s="9">
        <v>1247.39</v>
      </c>
      <c r="I73" s="9">
        <v>905.3506</v>
      </c>
      <c r="J73" s="9">
        <v>395.1818</v>
      </c>
      <c r="K73" s="9">
        <v>1260.429</v>
      </c>
      <c r="L73" s="9">
        <v>3957.208</v>
      </c>
      <c r="M73" s="9">
        <v>911.3117</v>
      </c>
      <c r="N73" s="9">
        <v>3006.026</v>
      </c>
      <c r="O73" s="9">
        <v>3122.922</v>
      </c>
      <c r="P73" s="9">
        <v>5992.948</v>
      </c>
      <c r="Q73" s="9">
        <v>136</v>
      </c>
      <c r="R73" s="9">
        <v>2608.831</v>
      </c>
      <c r="S73" s="9">
        <v>797.2078</v>
      </c>
      <c r="T73" s="9">
        <v>913.3766</v>
      </c>
      <c r="U73" s="9">
        <v>436.1039</v>
      </c>
      <c r="V73" s="9">
        <v>314.0779</v>
      </c>
      <c r="W73" s="9">
        <v>105.039</v>
      </c>
      <c r="X73" s="9">
        <v>43.02597</v>
      </c>
      <c r="Y73" s="9">
        <v>1470.545</v>
      </c>
      <c r="Z73" s="9">
        <v>441.039</v>
      </c>
      <c r="AA73" s="9">
        <v>360.013</v>
      </c>
      <c r="AB73" s="9">
        <v>223.2208</v>
      </c>
      <c r="AC73" s="9">
        <v>59.01299</v>
      </c>
      <c r="AD73" s="9">
        <v>2614.286</v>
      </c>
      <c r="AE73" s="9">
        <v>773.026</v>
      </c>
      <c r="AF73" s="9">
        <v>1193.364</v>
      </c>
      <c r="AG73" s="9">
        <v>545.4026</v>
      </c>
      <c r="AH73" s="9">
        <v>97.03896</v>
      </c>
      <c r="AI73" s="9">
        <v>3379.247</v>
      </c>
      <c r="AJ73" s="9">
        <v>1787.377</v>
      </c>
      <c r="AK73" s="9">
        <v>681.2597</v>
      </c>
      <c r="AL73" s="9">
        <v>217.0519</v>
      </c>
      <c r="AM73" s="9">
        <v>64.01299</v>
      </c>
      <c r="AN73" s="9">
        <v>487.1818</v>
      </c>
      <c r="AO73" s="9">
        <v>585.1299</v>
      </c>
      <c r="AP73" s="9">
        <v>5056.636</v>
      </c>
      <c r="AQ73" s="9">
        <v>5664.74</v>
      </c>
      <c r="AR73" s="9">
        <v>260.1039</v>
      </c>
      <c r="AS73" s="9">
        <v>53</v>
      </c>
      <c r="AT73" s="9">
        <v>40</v>
      </c>
      <c r="AU73" s="9">
        <v>111.1039</v>
      </c>
      <c r="AV73" s="9">
        <v>6128.948</v>
      </c>
      <c r="AW73" s="9">
        <v>4993.234</v>
      </c>
      <c r="AX73" s="9">
        <v>548.5844</v>
      </c>
      <c r="AY73" s="9">
        <v>47</v>
      </c>
      <c r="AZ73" s="9">
        <v>187</v>
      </c>
      <c r="BA73" s="9">
        <v>236.0519</v>
      </c>
      <c r="BB73" s="9">
        <v>63.02597</v>
      </c>
      <c r="BC73" s="9">
        <v>6128.948</v>
      </c>
      <c r="BD73" s="9">
        <v>3947.104</v>
      </c>
      <c r="BE73" s="9">
        <v>478.3377</v>
      </c>
      <c r="BF73" s="9">
        <v>858.1558</v>
      </c>
      <c r="BG73" s="9">
        <v>133.039</v>
      </c>
      <c r="BH73" s="9">
        <v>183.1039</v>
      </c>
      <c r="BI73" s="9">
        <v>106.1039</v>
      </c>
      <c r="BJ73" s="9">
        <v>408.0649</v>
      </c>
      <c r="BK73" s="9">
        <v>15.03896</v>
      </c>
      <c r="BL73" s="9">
        <v>6128.948</v>
      </c>
      <c r="BM73" s="9">
        <v>1967.701</v>
      </c>
      <c r="BN73" s="9">
        <v>1210.091</v>
      </c>
      <c r="BO73" s="9">
        <v>418.2468</v>
      </c>
      <c r="BP73" s="9">
        <v>26.02597</v>
      </c>
      <c r="BQ73" s="9">
        <v>2048.649</v>
      </c>
      <c r="BR73" s="9">
        <v>407.2208</v>
      </c>
      <c r="BS73" s="9">
        <v>6128.948</v>
      </c>
      <c r="BT73" s="9">
        <v>4916.26</v>
      </c>
      <c r="BU73" s="9">
        <v>630.5325</v>
      </c>
      <c r="BV73" s="9">
        <v>25.02597</v>
      </c>
      <c r="BW73" s="9">
        <v>23</v>
      </c>
      <c r="BX73" s="9">
        <v>29</v>
      </c>
      <c r="BY73" s="9">
        <v>368.0779</v>
      </c>
      <c r="BZ73" s="9">
        <v>533.1299</v>
      </c>
      <c r="CA73" s="9">
        <v>131.039</v>
      </c>
      <c r="CB73" s="9">
        <v>138.026</v>
      </c>
      <c r="CC73" s="9">
        <v>123.026</v>
      </c>
      <c r="CD73" s="9">
        <v>141.039</v>
      </c>
      <c r="CE73" s="9">
        <v>5871.857</v>
      </c>
      <c r="CF73" s="9">
        <v>5726.857</v>
      </c>
      <c r="CG73" s="9">
        <v>129</v>
      </c>
      <c r="CH73" s="9">
        <v>16</v>
      </c>
      <c r="CI73" s="9">
        <v>354.1039</v>
      </c>
      <c r="CJ73" s="9">
        <v>5378.675</v>
      </c>
      <c r="CK73" s="9">
        <v>1189.247</v>
      </c>
      <c r="CL73" s="9">
        <v>591.1948</v>
      </c>
      <c r="CM73" s="9">
        <v>4473.338</v>
      </c>
      <c r="CN73" s="9">
        <v>772.1688</v>
      </c>
      <c r="CO73" s="9">
        <v>1861.506</v>
      </c>
      <c r="CP73" s="9">
        <v>412.3247</v>
      </c>
      <c r="CQ73" s="9">
        <v>205.013</v>
      </c>
      <c r="CR73" s="9">
        <v>82.01299</v>
      </c>
      <c r="CS73" s="9">
        <v>18</v>
      </c>
      <c r="CT73" s="9">
        <v>4473.338</v>
      </c>
      <c r="CU73" s="9">
        <v>1122.312</v>
      </c>
      <c r="CV73" s="9">
        <v>589.1948</v>
      </c>
      <c r="CW73" s="9">
        <v>112</v>
      </c>
      <c r="CX73" s="9">
        <v>158.0909</v>
      </c>
      <c r="CY73" s="9">
        <v>190.026</v>
      </c>
      <c r="CZ73" s="9">
        <v>73</v>
      </c>
      <c r="DA73" s="9">
        <v>205.013</v>
      </c>
      <c r="DB73" s="9">
        <v>58</v>
      </c>
      <c r="DC73" s="9">
        <v>38</v>
      </c>
      <c r="DD73" s="9">
        <v>6</v>
      </c>
      <c r="DE73" s="9">
        <v>3128.013</v>
      </c>
      <c r="DF73" s="9">
        <v>198.0909</v>
      </c>
      <c r="DG73" s="9">
        <v>720.1948</v>
      </c>
      <c r="DH73" s="9">
        <v>537.1558</v>
      </c>
      <c r="DI73" s="9">
        <v>1241.442</v>
      </c>
      <c r="DJ73" s="9">
        <v>431.1299</v>
      </c>
      <c r="DK73" s="9">
        <v>3128.013</v>
      </c>
      <c r="DL73" s="9">
        <v>123.0779</v>
      </c>
      <c r="DM73" s="9">
        <v>35</v>
      </c>
      <c r="DN73" s="9">
        <v>258.039</v>
      </c>
      <c r="DO73" s="9">
        <v>14</v>
      </c>
      <c r="DP73" s="9">
        <v>26</v>
      </c>
      <c r="DQ73" s="9">
        <v>299.0519</v>
      </c>
      <c r="DR73" s="9">
        <v>488.1039</v>
      </c>
      <c r="DS73" s="9">
        <v>174.039</v>
      </c>
      <c r="DT73" s="9">
        <v>515.1429</v>
      </c>
      <c r="DU73" s="9">
        <v>37.02597</v>
      </c>
      <c r="DV73" s="9">
        <v>28.01299</v>
      </c>
      <c r="DW73" s="9">
        <v>42.03896</v>
      </c>
      <c r="DX73" s="9">
        <v>71.05195</v>
      </c>
      <c r="DY73" s="9">
        <v>100.0649</v>
      </c>
      <c r="DZ73" s="9">
        <v>147.1039</v>
      </c>
      <c r="EA73" s="9">
        <v>250.0649</v>
      </c>
      <c r="EB73" s="9">
        <v>382.1299</v>
      </c>
      <c r="EC73" s="9">
        <v>138.0649</v>
      </c>
      <c r="ED73" s="9">
        <v>3128.013</v>
      </c>
      <c r="EE73" s="9">
        <v>360.1169</v>
      </c>
      <c r="EF73" s="9">
        <v>327.2208</v>
      </c>
      <c r="EG73" s="9">
        <v>257.1558</v>
      </c>
      <c r="EH73" s="9">
        <v>263.0909</v>
      </c>
      <c r="EI73" s="9">
        <v>519.1818</v>
      </c>
      <c r="EJ73" s="9">
        <v>313.0909</v>
      </c>
      <c r="EK73" s="9">
        <v>283.039</v>
      </c>
      <c r="EL73" s="9">
        <v>317.026</v>
      </c>
      <c r="EM73" s="9">
        <v>488.0909</v>
      </c>
      <c r="EN73" s="9">
        <v>4868.519</v>
      </c>
      <c r="EO73" s="9">
        <v>1419.325</v>
      </c>
      <c r="EP73" s="9">
        <v>1312.286</v>
      </c>
      <c r="EQ73" s="9">
        <v>721.1169</v>
      </c>
      <c r="ER73" s="9">
        <v>375.1948</v>
      </c>
      <c r="ES73" s="9">
        <v>1040.597</v>
      </c>
      <c r="ET73" s="9">
        <v>2800.987</v>
      </c>
      <c r="EU73" s="9">
        <v>2608.831</v>
      </c>
      <c r="EV73" s="9">
        <v>192.1558</v>
      </c>
      <c r="EW73" s="9">
        <v>166.1558</v>
      </c>
      <c r="EX73" s="9">
        <v>26</v>
      </c>
      <c r="EY73" s="9">
        <v>2608.831</v>
      </c>
      <c r="EZ73" s="9">
        <v>556.6364</v>
      </c>
      <c r="FA73" s="9">
        <v>646.026</v>
      </c>
      <c r="FB73" s="9">
        <v>586.026</v>
      </c>
      <c r="FC73" s="9">
        <v>820.0779</v>
      </c>
      <c r="FD73" s="9">
        <v>0.064935</v>
      </c>
      <c r="FE73" s="9">
        <v>316.1299</v>
      </c>
      <c r="FF73" s="9">
        <v>481.0779</v>
      </c>
      <c r="FG73" s="9">
        <v>178.0649</v>
      </c>
      <c r="FH73" s="9">
        <v>345.1948</v>
      </c>
      <c r="FI73" s="9">
        <v>358.1688</v>
      </c>
      <c r="FJ73" s="9">
        <v>111.039</v>
      </c>
      <c r="FK73" s="9">
        <v>113.0779</v>
      </c>
      <c r="FL73" s="9">
        <v>156</v>
      </c>
      <c r="FM73" s="9">
        <v>13</v>
      </c>
      <c r="FN73" s="9">
        <v>225.013</v>
      </c>
      <c r="FO73" s="9">
        <v>100.013</v>
      </c>
      <c r="FP73" s="9">
        <v>64.01299</v>
      </c>
      <c r="FQ73" s="9">
        <v>13</v>
      </c>
      <c r="FR73" s="9">
        <v>3.012987</v>
      </c>
      <c r="FS73" s="9">
        <v>132.026</v>
      </c>
      <c r="FT73" s="9">
        <v>2608.831</v>
      </c>
      <c r="FU73" s="9">
        <v>118</v>
      </c>
      <c r="FV73" s="9">
        <v>803.1948</v>
      </c>
      <c r="FW73" s="9">
        <v>356.1169</v>
      </c>
      <c r="FX73" s="9">
        <v>170.039</v>
      </c>
      <c r="FY73" s="9">
        <v>225.013</v>
      </c>
      <c r="FZ73" s="9">
        <v>94</v>
      </c>
      <c r="GA73" s="9">
        <v>39.01299</v>
      </c>
      <c r="GB73" s="9">
        <v>92</v>
      </c>
      <c r="GC73" s="9">
        <v>150.013</v>
      </c>
      <c r="GD73" s="9">
        <v>166.1169</v>
      </c>
      <c r="GE73" s="9">
        <v>206.0649</v>
      </c>
      <c r="GF73" s="9">
        <v>628.2078</v>
      </c>
      <c r="GG73" s="9">
        <v>422.1688</v>
      </c>
      <c r="GH73" s="9">
        <v>6</v>
      </c>
      <c r="GI73" s="9">
        <v>82</v>
      </c>
      <c r="GJ73" s="9">
        <v>78</v>
      </c>
      <c r="GK73" s="9">
        <v>17.02597</v>
      </c>
      <c r="GL73" s="9">
        <v>23.01299</v>
      </c>
      <c r="GM73" s="9">
        <v>4089.286</v>
      </c>
      <c r="GN73" s="9">
        <v>576.2338</v>
      </c>
      <c r="GO73" s="9">
        <v>1</v>
      </c>
      <c r="GP73" s="9">
        <v>16.01299</v>
      </c>
      <c r="GQ73" s="9">
        <v>454.039</v>
      </c>
      <c r="GR73" s="9">
        <v>33.05195</v>
      </c>
      <c r="GS73" s="9">
        <v>1502.636</v>
      </c>
      <c r="GT73" s="9">
        <v>448.1688</v>
      </c>
      <c r="GU73" s="9">
        <v>3</v>
      </c>
      <c r="GV73" s="9">
        <v>126.013</v>
      </c>
      <c r="GW73" s="9">
        <v>895.1169</v>
      </c>
      <c r="GX73" s="9">
        <v>34.01299</v>
      </c>
    </row>
    <row r="74" spans="1:206" ht="12.75">
      <c r="A74" s="5" t="s">
        <v>640</v>
      </c>
      <c r="B74" s="9">
        <v>175.10424099999997</v>
      </c>
      <c r="C74" s="9">
        <v>4864.258</v>
      </c>
      <c r="D74" s="9">
        <v>269.9623</v>
      </c>
      <c r="E74" s="9">
        <v>636.6727</v>
      </c>
      <c r="F74" s="9">
        <v>678.7786</v>
      </c>
      <c r="G74" s="9">
        <v>928.4977</v>
      </c>
      <c r="H74" s="9">
        <v>1093.752</v>
      </c>
      <c r="I74" s="9">
        <v>835.6958</v>
      </c>
      <c r="J74" s="9">
        <v>420.8994</v>
      </c>
      <c r="K74" s="9">
        <v>906.6351</v>
      </c>
      <c r="L74" s="9">
        <v>3033.413</v>
      </c>
      <c r="M74" s="9">
        <v>924.2101</v>
      </c>
      <c r="N74" s="9">
        <v>2313.092</v>
      </c>
      <c r="O74" s="9">
        <v>2551.166</v>
      </c>
      <c r="P74" s="9">
        <v>4804.224</v>
      </c>
      <c r="Q74" s="9">
        <v>60.03409</v>
      </c>
      <c r="R74" s="9">
        <v>2045.319</v>
      </c>
      <c r="S74" s="9">
        <v>580.6789</v>
      </c>
      <c r="T74" s="9">
        <v>727.2013</v>
      </c>
      <c r="U74" s="9">
        <v>341.5906</v>
      </c>
      <c r="V74" s="9">
        <v>262.8679</v>
      </c>
      <c r="W74" s="9">
        <v>110.9799</v>
      </c>
      <c r="X74" s="9">
        <v>22</v>
      </c>
      <c r="Y74" s="9">
        <v>1305.472</v>
      </c>
      <c r="Z74" s="9">
        <v>390.9799</v>
      </c>
      <c r="AA74" s="9">
        <v>165.1023</v>
      </c>
      <c r="AB74" s="9">
        <v>102.8425</v>
      </c>
      <c r="AC74" s="9">
        <v>39.9737</v>
      </c>
      <c r="AD74" s="9">
        <v>2305.016</v>
      </c>
      <c r="AE74" s="9">
        <v>501.0568</v>
      </c>
      <c r="AF74" s="9">
        <v>969.2127</v>
      </c>
      <c r="AG74" s="9">
        <v>450.301</v>
      </c>
      <c r="AH74" s="9">
        <v>124.7481</v>
      </c>
      <c r="AI74" s="9">
        <v>2645.611</v>
      </c>
      <c r="AJ74" s="9">
        <v>1358.318</v>
      </c>
      <c r="AK74" s="9">
        <v>619.4104</v>
      </c>
      <c r="AL74" s="9">
        <v>181.8968</v>
      </c>
      <c r="AM74" s="9">
        <v>59.02273</v>
      </c>
      <c r="AN74" s="9">
        <v>461.6107</v>
      </c>
      <c r="AO74" s="9">
        <v>490.6675</v>
      </c>
      <c r="AP74" s="9">
        <v>3911.98</v>
      </c>
      <c r="AQ74" s="9">
        <v>4430.019</v>
      </c>
      <c r="AR74" s="9">
        <v>225.4166</v>
      </c>
      <c r="AS74" s="9">
        <v>53.96851</v>
      </c>
      <c r="AT74" s="9">
        <v>38.93701</v>
      </c>
      <c r="AU74" s="9">
        <v>115.9169</v>
      </c>
      <c r="AV74" s="9">
        <v>4864.258</v>
      </c>
      <c r="AW74" s="9">
        <v>4224.373</v>
      </c>
      <c r="AX74" s="9">
        <v>433.0516</v>
      </c>
      <c r="AY74" s="9">
        <v>28.97987</v>
      </c>
      <c r="AZ74" s="9">
        <v>34</v>
      </c>
      <c r="BA74" s="9">
        <v>107.9396</v>
      </c>
      <c r="BB74" s="9">
        <v>20.95714</v>
      </c>
      <c r="BC74" s="9">
        <v>4864.258</v>
      </c>
      <c r="BD74" s="9">
        <v>3447.18</v>
      </c>
      <c r="BE74" s="9">
        <v>360.6386</v>
      </c>
      <c r="BF74" s="9">
        <v>617.2214</v>
      </c>
      <c r="BG74" s="9">
        <v>88.61948</v>
      </c>
      <c r="BH74" s="9">
        <v>136.8023</v>
      </c>
      <c r="BI74" s="9">
        <v>77.86786</v>
      </c>
      <c r="BJ74" s="9">
        <v>129.9282</v>
      </c>
      <c r="BK74" s="9">
        <v>6</v>
      </c>
      <c r="BL74" s="9">
        <v>4864.258</v>
      </c>
      <c r="BM74" s="9">
        <v>1722.49</v>
      </c>
      <c r="BN74" s="9">
        <v>954.6097</v>
      </c>
      <c r="BO74" s="9">
        <v>393.5555</v>
      </c>
      <c r="BP74" s="9">
        <v>7.957143</v>
      </c>
      <c r="BQ74" s="9">
        <v>1395.687</v>
      </c>
      <c r="BR74" s="9">
        <v>348.9247</v>
      </c>
      <c r="BS74" s="9">
        <v>4864.258</v>
      </c>
      <c r="BT74" s="9">
        <v>4094.487</v>
      </c>
      <c r="BU74" s="9">
        <v>482.0403</v>
      </c>
      <c r="BV74" s="9">
        <v>24.02273</v>
      </c>
      <c r="BW74" s="9">
        <v>30.02273</v>
      </c>
      <c r="BX74" s="9">
        <v>14.95714</v>
      </c>
      <c r="BY74" s="9">
        <v>128.9825</v>
      </c>
      <c r="BZ74" s="9">
        <v>233.6851</v>
      </c>
      <c r="CA74" s="9">
        <v>35.95714</v>
      </c>
      <c r="CB74" s="9">
        <v>56.01136</v>
      </c>
      <c r="CC74" s="9">
        <v>45.97987</v>
      </c>
      <c r="CD74" s="9">
        <v>95.73669</v>
      </c>
      <c r="CE74" s="9">
        <v>4711.298</v>
      </c>
      <c r="CF74" s="9">
        <v>4652.341</v>
      </c>
      <c r="CG74" s="9">
        <v>54.95714</v>
      </c>
      <c r="CH74" s="9">
        <v>4</v>
      </c>
      <c r="CI74" s="9">
        <v>319.9929</v>
      </c>
      <c r="CJ74" s="9">
        <v>4262.431</v>
      </c>
      <c r="CK74" s="9">
        <v>924.2948</v>
      </c>
      <c r="CL74" s="9">
        <v>299.1039</v>
      </c>
      <c r="CM74" s="9">
        <v>3536.724</v>
      </c>
      <c r="CN74" s="9">
        <v>667.699</v>
      </c>
      <c r="CO74" s="9">
        <v>1444.806</v>
      </c>
      <c r="CP74" s="9">
        <v>279.5214</v>
      </c>
      <c r="CQ74" s="9">
        <v>112.9597</v>
      </c>
      <c r="CR74" s="9">
        <v>47.02273</v>
      </c>
      <c r="CS74" s="9">
        <v>12</v>
      </c>
      <c r="CT74" s="9">
        <v>3536.724</v>
      </c>
      <c r="CU74" s="9">
        <v>972.7149</v>
      </c>
      <c r="CV74" s="9">
        <v>565.1532</v>
      </c>
      <c r="CW74" s="9">
        <v>91.89675</v>
      </c>
      <c r="CX74" s="9">
        <v>137.951</v>
      </c>
      <c r="CY74" s="9">
        <v>141.7883</v>
      </c>
      <c r="CZ74" s="9">
        <v>35.92565</v>
      </c>
      <c r="DA74" s="9">
        <v>112.9597</v>
      </c>
      <c r="DB74" s="9">
        <v>31</v>
      </c>
      <c r="DC74" s="9">
        <v>24.02273</v>
      </c>
      <c r="DD74" s="9">
        <v>6</v>
      </c>
      <c r="DE74" s="9">
        <v>2439.049</v>
      </c>
      <c r="DF74" s="9">
        <v>177.874</v>
      </c>
      <c r="DG74" s="9">
        <v>598.65</v>
      </c>
      <c r="DH74" s="9">
        <v>453.511</v>
      </c>
      <c r="DI74" s="9">
        <v>909.2974</v>
      </c>
      <c r="DJ74" s="9">
        <v>299.7166</v>
      </c>
      <c r="DK74" s="9">
        <v>2439.049</v>
      </c>
      <c r="DL74" s="9">
        <v>166.9081</v>
      </c>
      <c r="DM74" s="9">
        <v>26</v>
      </c>
      <c r="DN74" s="9">
        <v>169.9055</v>
      </c>
      <c r="DO74" s="9">
        <v>18.01136</v>
      </c>
      <c r="DP74" s="9">
        <v>34</v>
      </c>
      <c r="DQ74" s="9">
        <v>241.8828</v>
      </c>
      <c r="DR74" s="9">
        <v>406.8136</v>
      </c>
      <c r="DS74" s="9">
        <v>159.8425</v>
      </c>
      <c r="DT74" s="9">
        <v>239.6195</v>
      </c>
      <c r="DU74" s="9">
        <v>14.95714</v>
      </c>
      <c r="DV74" s="9">
        <v>15</v>
      </c>
      <c r="DW74" s="9">
        <v>27.98247</v>
      </c>
      <c r="DX74" s="9">
        <v>57.97987</v>
      </c>
      <c r="DY74" s="9">
        <v>77.8513</v>
      </c>
      <c r="DZ74" s="9">
        <v>91.9711</v>
      </c>
      <c r="EA74" s="9">
        <v>201.9019</v>
      </c>
      <c r="EB74" s="9">
        <v>350.4367</v>
      </c>
      <c r="EC74" s="9">
        <v>137.9851</v>
      </c>
      <c r="ED74" s="9">
        <v>2439.049</v>
      </c>
      <c r="EE74" s="9">
        <v>189.7253</v>
      </c>
      <c r="EF74" s="9">
        <v>262.713</v>
      </c>
      <c r="EG74" s="9">
        <v>182.8539</v>
      </c>
      <c r="EH74" s="9">
        <v>222.811</v>
      </c>
      <c r="EI74" s="9">
        <v>400.6789</v>
      </c>
      <c r="EJ74" s="9">
        <v>245.714</v>
      </c>
      <c r="EK74" s="9">
        <v>241.9396</v>
      </c>
      <c r="EL74" s="9">
        <v>311.7997</v>
      </c>
      <c r="EM74" s="9">
        <v>380.8136</v>
      </c>
      <c r="EN74" s="9">
        <v>3957.623</v>
      </c>
      <c r="EO74" s="9">
        <v>1321.167</v>
      </c>
      <c r="EP74" s="9">
        <v>1070.032</v>
      </c>
      <c r="EQ74" s="9">
        <v>521.5617</v>
      </c>
      <c r="ER74" s="9">
        <v>272.8477</v>
      </c>
      <c r="ES74" s="9">
        <v>772.014</v>
      </c>
      <c r="ET74" s="9">
        <v>2131.826</v>
      </c>
      <c r="EU74" s="9">
        <v>2045.319</v>
      </c>
      <c r="EV74" s="9">
        <v>86.50747</v>
      </c>
      <c r="EW74" s="9">
        <v>54.65617</v>
      </c>
      <c r="EX74" s="9">
        <v>31.8513</v>
      </c>
      <c r="EY74" s="9">
        <v>2045.319</v>
      </c>
      <c r="EZ74" s="9">
        <v>528.3773</v>
      </c>
      <c r="FA74" s="9">
        <v>616.9815</v>
      </c>
      <c r="FB74" s="9">
        <v>797.9799</v>
      </c>
      <c r="FC74" s="9">
        <v>83.97987</v>
      </c>
      <c r="FD74" s="9">
        <v>18</v>
      </c>
      <c r="FE74" s="9">
        <v>319.951</v>
      </c>
      <c r="FF74" s="9">
        <v>260.7279</v>
      </c>
      <c r="FG74" s="9">
        <v>181.6912</v>
      </c>
      <c r="FH74" s="9">
        <v>282.6019</v>
      </c>
      <c r="FI74" s="9">
        <v>307.7909</v>
      </c>
      <c r="FJ74" s="9">
        <v>139.811</v>
      </c>
      <c r="FK74" s="9">
        <v>90.95974</v>
      </c>
      <c r="FL74" s="9">
        <v>94.93961</v>
      </c>
      <c r="FM74" s="9">
        <v>15</v>
      </c>
      <c r="FN74" s="9">
        <v>134.9597</v>
      </c>
      <c r="FO74" s="9">
        <v>94.92565</v>
      </c>
      <c r="FP74" s="9">
        <v>41.95714</v>
      </c>
      <c r="FQ74" s="9">
        <v>0</v>
      </c>
      <c r="FR74" s="9">
        <v>2.011364</v>
      </c>
      <c r="FS74" s="9">
        <v>77.99123</v>
      </c>
      <c r="FT74" s="9">
        <v>2045.319</v>
      </c>
      <c r="FU74" s="9">
        <v>51.03409</v>
      </c>
      <c r="FV74" s="9">
        <v>579.6474</v>
      </c>
      <c r="FW74" s="9">
        <v>220.9396</v>
      </c>
      <c r="FX74" s="9">
        <v>138.9282</v>
      </c>
      <c r="FY74" s="9">
        <v>134.9597</v>
      </c>
      <c r="FZ74" s="9">
        <v>59.02273</v>
      </c>
      <c r="GA74" s="9">
        <v>30.91429</v>
      </c>
      <c r="GB74" s="9">
        <v>45.02273</v>
      </c>
      <c r="GC74" s="9">
        <v>129.0026</v>
      </c>
      <c r="GD74" s="9">
        <v>190.9484</v>
      </c>
      <c r="GE74" s="9">
        <v>195.951</v>
      </c>
      <c r="GF74" s="9">
        <v>620.5705</v>
      </c>
      <c r="GG74" s="9">
        <v>384.6877</v>
      </c>
      <c r="GH74" s="9">
        <v>1</v>
      </c>
      <c r="GI74" s="9">
        <v>135</v>
      </c>
      <c r="GJ74" s="9">
        <v>58.01136</v>
      </c>
      <c r="GK74" s="9">
        <v>16.95714</v>
      </c>
      <c r="GL74" s="9">
        <v>24.91429</v>
      </c>
      <c r="GM74" s="9">
        <v>3194.619</v>
      </c>
      <c r="GN74" s="9">
        <v>420.5494</v>
      </c>
      <c r="GO74" s="9">
        <v>0</v>
      </c>
      <c r="GP74" s="9">
        <v>16.99123</v>
      </c>
      <c r="GQ74" s="9">
        <v>409.839</v>
      </c>
      <c r="GR74" s="9">
        <v>16.8513</v>
      </c>
      <c r="GS74" s="9">
        <v>1316.623</v>
      </c>
      <c r="GT74" s="9">
        <v>408.8136</v>
      </c>
      <c r="GU74" s="9">
        <v>7</v>
      </c>
      <c r="GV74" s="9">
        <v>144.9685</v>
      </c>
      <c r="GW74" s="9">
        <v>437.9597</v>
      </c>
      <c r="GX74" s="9">
        <v>15.02273</v>
      </c>
    </row>
    <row r="75" spans="1:206" ht="12.75">
      <c r="A75" s="5" t="s">
        <v>443</v>
      </c>
      <c r="B75" s="9">
        <v>31.48</v>
      </c>
      <c r="C75" s="9">
        <v>2412.69696969697</v>
      </c>
      <c r="D75" s="9">
        <v>97.12121212121212</v>
      </c>
      <c r="E75" s="9">
        <v>288.33333333333337</v>
      </c>
      <c r="F75" s="9">
        <v>268.6060606060606</v>
      </c>
      <c r="G75" s="9">
        <v>357.1515151515151</v>
      </c>
      <c r="H75" s="9">
        <v>567.6969696969697</v>
      </c>
      <c r="I75" s="9">
        <v>530.6060606060606</v>
      </c>
      <c r="J75" s="9">
        <v>303.1818181818182</v>
      </c>
      <c r="K75" s="9">
        <v>385.45454545454544</v>
      </c>
      <c r="L75" s="9">
        <v>1421.878787878788</v>
      </c>
      <c r="M75" s="9">
        <v>605.3636363636364</v>
      </c>
      <c r="N75" s="9">
        <v>1120.030303030303</v>
      </c>
      <c r="O75" s="9">
        <v>1292.6666666666665</v>
      </c>
      <c r="P75" s="9">
        <v>2360.69696969697</v>
      </c>
      <c r="Q75" s="9">
        <v>52</v>
      </c>
      <c r="R75" s="9">
        <v>1047</v>
      </c>
      <c r="S75" s="9">
        <v>326.3636363636364</v>
      </c>
      <c r="T75" s="9">
        <v>376.6666666666667</v>
      </c>
      <c r="U75" s="9">
        <v>167.36363636363637</v>
      </c>
      <c r="V75" s="9">
        <v>121.18181818181819</v>
      </c>
      <c r="W75" s="9">
        <v>42.36363636363636</v>
      </c>
      <c r="X75" s="9">
        <v>13.06060606060606</v>
      </c>
      <c r="Y75" s="9">
        <v>844.5757575757575</v>
      </c>
      <c r="Z75" s="9">
        <v>86</v>
      </c>
      <c r="AA75" s="9">
        <v>9.06060606060606</v>
      </c>
      <c r="AB75" s="9">
        <v>74.30303030303031</v>
      </c>
      <c r="AC75" s="9">
        <v>26.060606060606062</v>
      </c>
      <c r="AD75" s="9">
        <v>1484.121212121212</v>
      </c>
      <c r="AE75" s="9">
        <v>139.06060606060606</v>
      </c>
      <c r="AF75" s="9">
        <v>467.54545454545456</v>
      </c>
      <c r="AG75" s="9">
        <v>344.78787878787875</v>
      </c>
      <c r="AH75" s="9">
        <v>95.60606060606061</v>
      </c>
      <c r="AI75" s="9">
        <v>1284.2727272727273</v>
      </c>
      <c r="AJ75" s="9">
        <v>768.8787878787879</v>
      </c>
      <c r="AK75" s="9">
        <v>272.3636363636364</v>
      </c>
      <c r="AL75" s="9">
        <v>79.18181818181819</v>
      </c>
      <c r="AM75" s="9">
        <v>8</v>
      </c>
      <c r="AN75" s="9">
        <v>184.4848484848485</v>
      </c>
      <c r="AO75" s="9">
        <v>275.3636363636364</v>
      </c>
      <c r="AP75" s="9">
        <v>1952.848484848485</v>
      </c>
      <c r="AQ75" s="9">
        <v>2166.030303030303</v>
      </c>
      <c r="AR75" s="9">
        <v>176.54545454545456</v>
      </c>
      <c r="AS75" s="9">
        <v>21</v>
      </c>
      <c r="AT75" s="9">
        <v>14.06060606060606</v>
      </c>
      <c r="AU75" s="9">
        <v>35.06060606060606</v>
      </c>
      <c r="AV75" s="9">
        <v>2412.69696969697</v>
      </c>
      <c r="AW75" s="9">
        <v>1847.2424242424242</v>
      </c>
      <c r="AX75" s="9">
        <v>457.3939393939394</v>
      </c>
      <c r="AY75" s="9">
        <v>18.060606060606062</v>
      </c>
      <c r="AZ75" s="9">
        <v>11</v>
      </c>
      <c r="BA75" s="9">
        <v>42</v>
      </c>
      <c r="BB75" s="9">
        <v>15</v>
      </c>
      <c r="BC75" s="9">
        <v>2412.69696969697</v>
      </c>
      <c r="BD75" s="9">
        <v>1271.3333333333333</v>
      </c>
      <c r="BE75" s="9">
        <v>335.969696969697</v>
      </c>
      <c r="BF75" s="9">
        <v>473.6666666666667</v>
      </c>
      <c r="BG75" s="9">
        <v>54.121212121212125</v>
      </c>
      <c r="BH75" s="9">
        <v>120.36363636363636</v>
      </c>
      <c r="BI75" s="9">
        <v>90.24242424242425</v>
      </c>
      <c r="BJ75" s="9">
        <v>61</v>
      </c>
      <c r="BK75" s="9">
        <v>6</v>
      </c>
      <c r="BL75" s="9">
        <v>2412.69696969697</v>
      </c>
      <c r="BM75" s="9">
        <v>941.3636363636364</v>
      </c>
      <c r="BN75" s="9">
        <v>128.12121212121212</v>
      </c>
      <c r="BO75" s="9">
        <v>290.54545454545456</v>
      </c>
      <c r="BP75" s="9">
        <v>1</v>
      </c>
      <c r="BQ75" s="9">
        <v>835.1818181818182</v>
      </c>
      <c r="BR75" s="9">
        <v>194.4848484848485</v>
      </c>
      <c r="BS75" s="9">
        <v>2412.69696969697</v>
      </c>
      <c r="BT75" s="9">
        <v>1751.060606060606</v>
      </c>
      <c r="BU75" s="9">
        <v>505.3333333333333</v>
      </c>
      <c r="BV75" s="9">
        <v>18</v>
      </c>
      <c r="BW75" s="9">
        <v>17</v>
      </c>
      <c r="BX75" s="9">
        <v>5.0606060606060606</v>
      </c>
      <c r="BY75" s="9">
        <v>47</v>
      </c>
      <c r="BZ75" s="9">
        <v>121.30303030303031</v>
      </c>
      <c r="CA75" s="9">
        <v>7</v>
      </c>
      <c r="CB75" s="9">
        <v>11</v>
      </c>
      <c r="CC75" s="9">
        <v>25</v>
      </c>
      <c r="CD75" s="9">
        <v>78.30303030303031</v>
      </c>
      <c r="CE75" s="9">
        <v>2353.6363636363635</v>
      </c>
      <c r="CF75" s="9">
        <v>2331.6363636363635</v>
      </c>
      <c r="CG75" s="9">
        <v>19</v>
      </c>
      <c r="CH75" s="9">
        <v>3</v>
      </c>
      <c r="CI75" s="9">
        <v>48.18181818181818</v>
      </c>
      <c r="CJ75" s="9">
        <v>2281.272727272727</v>
      </c>
      <c r="CK75" s="9">
        <v>456.21212121212125</v>
      </c>
      <c r="CL75" s="9">
        <v>109.06060606060606</v>
      </c>
      <c r="CM75" s="9">
        <v>1724.060606060606</v>
      </c>
      <c r="CN75" s="9">
        <v>266.4848484848485</v>
      </c>
      <c r="CO75" s="9">
        <v>606.8181818181818</v>
      </c>
      <c r="CP75" s="9">
        <v>237.78787878787878</v>
      </c>
      <c r="CQ75" s="9">
        <v>41.06060606060606</v>
      </c>
      <c r="CR75" s="9">
        <v>32</v>
      </c>
      <c r="CS75" s="9">
        <v>1</v>
      </c>
      <c r="CT75" s="9">
        <v>1724.060606060606</v>
      </c>
      <c r="CU75" s="9">
        <v>538.9090909090909</v>
      </c>
      <c r="CV75" s="9">
        <v>356.42424242424244</v>
      </c>
      <c r="CW75" s="9">
        <v>70.12121212121212</v>
      </c>
      <c r="CX75" s="9">
        <v>49.18181818181818</v>
      </c>
      <c r="CY75" s="9">
        <v>41.18181818181818</v>
      </c>
      <c r="CZ75" s="9">
        <v>22</v>
      </c>
      <c r="DA75" s="9">
        <v>41.06060606060606</v>
      </c>
      <c r="DB75" s="9">
        <v>17</v>
      </c>
      <c r="DC75" s="9">
        <v>9.06060606060606</v>
      </c>
      <c r="DD75" s="9">
        <v>2</v>
      </c>
      <c r="DE75" s="9">
        <v>1143.090909090909</v>
      </c>
      <c r="DF75" s="9">
        <v>108.24242424242425</v>
      </c>
      <c r="DG75" s="9">
        <v>273.3636363636364</v>
      </c>
      <c r="DH75" s="9">
        <v>198.60606060606062</v>
      </c>
      <c r="DI75" s="9">
        <v>390.969696969697</v>
      </c>
      <c r="DJ75" s="9">
        <v>171.9090909090909</v>
      </c>
      <c r="DK75" s="9">
        <v>1143.090909090909</v>
      </c>
      <c r="DL75" s="9">
        <v>51.303030303030305</v>
      </c>
      <c r="DM75" s="9">
        <v>12.06060606060606</v>
      </c>
      <c r="DN75" s="9">
        <v>73.12121212121212</v>
      </c>
      <c r="DO75" s="9">
        <v>8.06060606060606</v>
      </c>
      <c r="DP75" s="9">
        <v>13</v>
      </c>
      <c r="DQ75" s="9">
        <v>90.24242424242425</v>
      </c>
      <c r="DR75" s="9">
        <v>124.18181818181819</v>
      </c>
      <c r="DS75" s="9">
        <v>35.303030303030305</v>
      </c>
      <c r="DT75" s="9">
        <v>69.06060606060606</v>
      </c>
      <c r="DU75" s="9">
        <v>20.12121212121212</v>
      </c>
      <c r="DV75" s="9">
        <v>18</v>
      </c>
      <c r="DW75" s="9">
        <v>14.06060606060606</v>
      </c>
      <c r="DX75" s="9">
        <v>83.24242424242425</v>
      </c>
      <c r="DY75" s="9">
        <v>36</v>
      </c>
      <c r="DZ75" s="9">
        <v>91.18181818181819</v>
      </c>
      <c r="EA75" s="9">
        <v>127.24242424242425</v>
      </c>
      <c r="EB75" s="9">
        <v>210.66666666666666</v>
      </c>
      <c r="EC75" s="9">
        <v>66.24242424242425</v>
      </c>
      <c r="ED75" s="9">
        <v>1143.090909090909</v>
      </c>
      <c r="EE75" s="9">
        <v>139.24242424242425</v>
      </c>
      <c r="EF75" s="9">
        <v>259.4848484848485</v>
      </c>
      <c r="EG75" s="9">
        <v>123.60606060606061</v>
      </c>
      <c r="EH75" s="9">
        <v>125.36363636363636</v>
      </c>
      <c r="EI75" s="9">
        <v>161.66666666666669</v>
      </c>
      <c r="EJ75" s="9">
        <v>110.18181818181819</v>
      </c>
      <c r="EK75" s="9">
        <v>62.18181818181818</v>
      </c>
      <c r="EL75" s="9">
        <v>61.06060606060606</v>
      </c>
      <c r="EM75" s="9">
        <v>100.30303030303031</v>
      </c>
      <c r="EN75" s="9">
        <v>2027.2424242424242</v>
      </c>
      <c r="EO75" s="9">
        <v>396.66666666666663</v>
      </c>
      <c r="EP75" s="9">
        <v>397.9090909090909</v>
      </c>
      <c r="EQ75" s="9">
        <v>264.78787878787875</v>
      </c>
      <c r="ER75" s="9">
        <v>188.12121212121212</v>
      </c>
      <c r="ES75" s="9">
        <v>779.7575757575758</v>
      </c>
      <c r="ET75" s="9">
        <v>1106.060606060606</v>
      </c>
      <c r="EU75" s="9">
        <v>1047</v>
      </c>
      <c r="EV75" s="9">
        <v>59.06060606060606</v>
      </c>
      <c r="EW75" s="9">
        <v>33</v>
      </c>
      <c r="EX75" s="9">
        <v>26.060606060606062</v>
      </c>
      <c r="EY75" s="9">
        <v>1047</v>
      </c>
      <c r="EZ75" s="9">
        <v>609.6363636363636</v>
      </c>
      <c r="FA75" s="9">
        <v>266.24242424242425</v>
      </c>
      <c r="FB75" s="9">
        <v>115</v>
      </c>
      <c r="FC75" s="9">
        <v>54.121212121212125</v>
      </c>
      <c r="FD75" s="9">
        <v>2</v>
      </c>
      <c r="FE75" s="9">
        <v>186.12121212121212</v>
      </c>
      <c r="FF75" s="9">
        <v>140.24242424242425</v>
      </c>
      <c r="FG75" s="9">
        <v>121</v>
      </c>
      <c r="FH75" s="9">
        <v>168.42424242424244</v>
      </c>
      <c r="FI75" s="9">
        <v>162.36363636363637</v>
      </c>
      <c r="FJ75" s="9">
        <v>80.18181818181819</v>
      </c>
      <c r="FK75" s="9">
        <v>37.18181818181818</v>
      </c>
      <c r="FL75" s="9">
        <v>38.121212121212125</v>
      </c>
      <c r="FM75" s="9">
        <v>4</v>
      </c>
      <c r="FN75" s="9">
        <v>38.121212121212125</v>
      </c>
      <c r="FO75" s="9">
        <v>30.060606060606062</v>
      </c>
      <c r="FP75" s="9">
        <v>15.121212121212121</v>
      </c>
      <c r="FQ75" s="9">
        <v>0</v>
      </c>
      <c r="FR75" s="9">
        <v>3</v>
      </c>
      <c r="FS75" s="9">
        <v>23.060606060606062</v>
      </c>
      <c r="FT75" s="9">
        <v>1047</v>
      </c>
      <c r="FU75" s="9">
        <v>13</v>
      </c>
      <c r="FV75" s="9">
        <v>253.72727272727272</v>
      </c>
      <c r="FW75" s="9">
        <v>71.12121212121212</v>
      </c>
      <c r="FX75" s="9">
        <v>44.18181818181818</v>
      </c>
      <c r="FY75" s="9">
        <v>38.121212121212125</v>
      </c>
      <c r="FZ75" s="9">
        <v>17</v>
      </c>
      <c r="GA75" s="9">
        <v>11.121212121212121</v>
      </c>
      <c r="GB75" s="9">
        <v>10</v>
      </c>
      <c r="GC75" s="9">
        <v>74</v>
      </c>
      <c r="GD75" s="9">
        <v>112.12121212121212</v>
      </c>
      <c r="GE75" s="9">
        <v>149.06060606060606</v>
      </c>
      <c r="GF75" s="9">
        <v>387.24242424242425</v>
      </c>
      <c r="GG75" s="9">
        <v>316.24242424242425</v>
      </c>
      <c r="GH75" s="9">
        <v>4</v>
      </c>
      <c r="GI75" s="9">
        <v>41</v>
      </c>
      <c r="GJ75" s="9">
        <v>3</v>
      </c>
      <c r="GK75" s="9">
        <v>12</v>
      </c>
      <c r="GL75" s="9">
        <v>11</v>
      </c>
      <c r="GM75" s="9">
        <v>1507.4242424242425</v>
      </c>
      <c r="GN75" s="9">
        <v>241.60606060606062</v>
      </c>
      <c r="GO75" s="9">
        <v>2</v>
      </c>
      <c r="GP75" s="9">
        <v>15.121212121212121</v>
      </c>
      <c r="GQ75" s="9">
        <v>212.39393939393938</v>
      </c>
      <c r="GR75" s="9">
        <v>6</v>
      </c>
      <c r="GS75" s="9">
        <v>672.8181818181818</v>
      </c>
      <c r="GT75" s="9">
        <v>113.36363636363636</v>
      </c>
      <c r="GU75" s="9">
        <v>3</v>
      </c>
      <c r="GV75" s="9">
        <v>21</v>
      </c>
      <c r="GW75" s="9">
        <v>205.06060606060606</v>
      </c>
      <c r="GX75" s="9">
        <v>15.06060606060606</v>
      </c>
    </row>
    <row r="76" spans="1:206" ht="12.75">
      <c r="A76" s="5" t="s">
        <v>444</v>
      </c>
      <c r="B76" s="9">
        <v>70.5</v>
      </c>
      <c r="C76" s="9">
        <v>373.3128510972459</v>
      </c>
      <c r="D76" s="9">
        <v>11.436312031646995</v>
      </c>
      <c r="E76" s="9">
        <v>37.0788374124937</v>
      </c>
      <c r="F76" s="9">
        <v>26.850839953258504</v>
      </c>
      <c r="G76" s="9">
        <v>67.25348350110957</v>
      </c>
      <c r="H76" s="9">
        <v>95.01016908950568</v>
      </c>
      <c r="I76" s="9">
        <v>91.80395574030597</v>
      </c>
      <c r="J76" s="9">
        <v>43.87925336892548</v>
      </c>
      <c r="K76" s="9">
        <v>48.5151494441407</v>
      </c>
      <c r="L76" s="9">
        <v>228.37416781912327</v>
      </c>
      <c r="M76" s="9">
        <v>96.42353383398192</v>
      </c>
      <c r="N76" s="9">
        <v>184.71263360456265</v>
      </c>
      <c r="O76" s="9">
        <v>188.60021749268324</v>
      </c>
      <c r="P76" s="9">
        <v>371.3128510972459</v>
      </c>
      <c r="Q76" s="9">
        <v>2</v>
      </c>
      <c r="R76" s="9">
        <v>189.34063401194265</v>
      </c>
      <c r="S76" s="9">
        <v>79.15561916401333</v>
      </c>
      <c r="T76" s="9">
        <v>68.47965847082409</v>
      </c>
      <c r="U76" s="9">
        <v>21.42231169395041</v>
      </c>
      <c r="V76" s="9">
        <v>15.495668237223812</v>
      </c>
      <c r="W76" s="9">
        <v>1.7759517147482282</v>
      </c>
      <c r="X76" s="9">
        <v>3.0114247311827955</v>
      </c>
      <c r="Y76" s="9">
        <v>143.76714815231725</v>
      </c>
      <c r="Z76" s="9">
        <v>3.010752688172043</v>
      </c>
      <c r="AA76" s="9">
        <v>10</v>
      </c>
      <c r="AB76" s="9">
        <v>21.441193221411034</v>
      </c>
      <c r="AC76" s="9">
        <v>4.777474699557242</v>
      </c>
      <c r="AD76" s="9">
        <v>260.67087380332123</v>
      </c>
      <c r="AE76" s="9">
        <v>22.236644903997686</v>
      </c>
      <c r="AF76" s="9">
        <v>99.84236805711896</v>
      </c>
      <c r="AG76" s="9">
        <v>51.91872299767365</v>
      </c>
      <c r="AH76" s="9">
        <v>15.34289805315237</v>
      </c>
      <c r="AI76" s="9">
        <v>189.3233853546886</v>
      </c>
      <c r="AJ76" s="9">
        <v>114.5533507005864</v>
      </c>
      <c r="AK76" s="9">
        <v>48.336716999539014</v>
      </c>
      <c r="AL76" s="9">
        <v>12.997031084166855</v>
      </c>
      <c r="AM76" s="9">
        <v>8.10236695826499</v>
      </c>
      <c r="AN76" s="9">
        <v>30.550925851477825</v>
      </c>
      <c r="AO76" s="9">
        <v>45.912641108931275</v>
      </c>
      <c r="AP76" s="9">
        <v>296.8492841368368</v>
      </c>
      <c r="AQ76" s="9">
        <v>331.5126616119384</v>
      </c>
      <c r="AR76" s="9">
        <v>27.711758541579563</v>
      </c>
      <c r="AS76" s="9">
        <v>1.021505376344086</v>
      </c>
      <c r="AT76" s="9">
        <v>2.5781546489563567</v>
      </c>
      <c r="AU76" s="9">
        <v>10.488770918427514</v>
      </c>
      <c r="AV76" s="9">
        <v>373.3128510972459</v>
      </c>
      <c r="AW76" s="9">
        <v>253.73707305502847</v>
      </c>
      <c r="AX76" s="9">
        <v>108.2040109510179</v>
      </c>
      <c r="AY76" s="9">
        <v>2.7008973080757728</v>
      </c>
      <c r="AZ76" s="9">
        <v>1.305084745762712</v>
      </c>
      <c r="BA76" s="9">
        <v>6.355032349188992</v>
      </c>
      <c r="BB76" s="9">
        <v>0</v>
      </c>
      <c r="BC76" s="9">
        <v>373.3128510972459</v>
      </c>
      <c r="BD76" s="9">
        <v>195.68036280942118</v>
      </c>
      <c r="BE76" s="9">
        <v>55.83769524759057</v>
      </c>
      <c r="BF76" s="9">
        <v>46.94744596854597</v>
      </c>
      <c r="BG76" s="9">
        <v>7.258676256177703</v>
      </c>
      <c r="BH76" s="9">
        <v>32.45371881666827</v>
      </c>
      <c r="BI76" s="9">
        <v>23.635886024721536</v>
      </c>
      <c r="BJ76" s="9">
        <v>8.305756788773465</v>
      </c>
      <c r="BK76" s="9">
        <v>3.193309185347184</v>
      </c>
      <c r="BL76" s="9">
        <v>373.3128510972459</v>
      </c>
      <c r="BM76" s="9">
        <v>97.102557247612</v>
      </c>
      <c r="BN76" s="9">
        <v>28.728386748357078</v>
      </c>
      <c r="BO76" s="9">
        <v>57.261907824912356</v>
      </c>
      <c r="BP76" s="9">
        <v>0</v>
      </c>
      <c r="BQ76" s="9">
        <v>148.46261685373986</v>
      </c>
      <c r="BR76" s="9">
        <v>38.44646571039569</v>
      </c>
      <c r="BS76" s="9">
        <v>373.3128510972459</v>
      </c>
      <c r="BT76" s="9">
        <v>230.08484559761575</v>
      </c>
      <c r="BU76" s="9">
        <v>124.27115092893364</v>
      </c>
      <c r="BV76" s="9">
        <v>2.1030390012757425</v>
      </c>
      <c r="BW76" s="9">
        <v>1.508260165739341</v>
      </c>
      <c r="BX76" s="9">
        <v>1.2033898305084745</v>
      </c>
      <c r="BY76" s="9">
        <v>5.642427556041553</v>
      </c>
      <c r="BZ76" s="9">
        <v>15.345555403681429</v>
      </c>
      <c r="CA76" s="9">
        <v>1</v>
      </c>
      <c r="CB76" s="9">
        <v>0.010752688172043012</v>
      </c>
      <c r="CC76" s="9">
        <v>3.406779661016949</v>
      </c>
      <c r="CD76" s="9">
        <v>10.928023054492437</v>
      </c>
      <c r="CE76" s="9">
        <v>366.4560378005768</v>
      </c>
      <c r="CF76" s="9">
        <v>363.3435901971505</v>
      </c>
      <c r="CG76" s="9">
        <v>0.11244760342628031</v>
      </c>
      <c r="CH76" s="9">
        <v>3</v>
      </c>
      <c r="CI76" s="9">
        <v>18.528637876692507</v>
      </c>
      <c r="CJ76" s="9">
        <v>341.2524710813795</v>
      </c>
      <c r="CK76" s="9">
        <v>91.38983519870496</v>
      </c>
      <c r="CL76" s="9">
        <v>23.88054921257732</v>
      </c>
      <c r="CM76" s="9">
        <v>280.9184482841797</v>
      </c>
      <c r="CN76" s="9">
        <v>33.65481579455183</v>
      </c>
      <c r="CO76" s="9">
        <v>82.36699243666848</v>
      </c>
      <c r="CP76" s="9">
        <v>53.3174066510147</v>
      </c>
      <c r="CQ76" s="9">
        <v>11.96975806451613</v>
      </c>
      <c r="CR76" s="9">
        <v>3.953133877936084</v>
      </c>
      <c r="CS76" s="9">
        <v>0.5882352941176471</v>
      </c>
      <c r="CT76" s="9">
        <v>280.9184482841797</v>
      </c>
      <c r="CU76" s="9">
        <v>95.06810616537484</v>
      </c>
      <c r="CV76" s="9">
        <v>64.65110850244963</v>
      </c>
      <c r="CW76" s="9">
        <v>6.541369172053732</v>
      </c>
      <c r="CX76" s="9">
        <v>10.158146528157463</v>
      </c>
      <c r="CY76" s="9">
        <v>9.300164024056862</v>
      </c>
      <c r="CZ76" s="9">
        <v>4.417317938657146</v>
      </c>
      <c r="DA76" s="9">
        <v>11.96975806451613</v>
      </c>
      <c r="DB76" s="9">
        <v>3.0006720430107525</v>
      </c>
      <c r="DC76" s="9">
        <v>3.9791666666666665</v>
      </c>
      <c r="DD76" s="9">
        <v>1</v>
      </c>
      <c r="DE76" s="9">
        <v>173.2923487601711</v>
      </c>
      <c r="DF76" s="9">
        <v>16.117545213820904</v>
      </c>
      <c r="DG76" s="9">
        <v>33.39295621200914</v>
      </c>
      <c r="DH76" s="9">
        <v>29.220162094362077</v>
      </c>
      <c r="DI76" s="9">
        <v>63.84409071173575</v>
      </c>
      <c r="DJ76" s="9">
        <v>30.717594528243225</v>
      </c>
      <c r="DK76" s="9">
        <v>173.2923487601711</v>
      </c>
      <c r="DL76" s="9">
        <v>7.612110576871536</v>
      </c>
      <c r="DM76" s="9">
        <v>0.021505376344086023</v>
      </c>
      <c r="DN76" s="9">
        <v>8.669768919049304</v>
      </c>
      <c r="DO76" s="9">
        <v>3.1124476034262805</v>
      </c>
      <c r="DP76" s="9">
        <v>0</v>
      </c>
      <c r="DQ76" s="9">
        <v>15.250826150580517</v>
      </c>
      <c r="DR76" s="9">
        <v>20.63365548515743</v>
      </c>
      <c r="DS76" s="9">
        <v>7.226239292874066</v>
      </c>
      <c r="DT76" s="9">
        <v>18.609499458613406</v>
      </c>
      <c r="DU76" s="9">
        <v>4.091614270092947</v>
      </c>
      <c r="DV76" s="9">
        <v>1.8023778127981647</v>
      </c>
      <c r="DW76" s="9">
        <v>6.588589071495192</v>
      </c>
      <c r="DX76" s="9">
        <v>8.456512853911384</v>
      </c>
      <c r="DY76" s="9">
        <v>12.451313398514136</v>
      </c>
      <c r="DZ76" s="9">
        <v>12.89013671351537</v>
      </c>
      <c r="EA76" s="9">
        <v>13.31891891529712</v>
      </c>
      <c r="EB76" s="9">
        <v>24.062966342906762</v>
      </c>
      <c r="EC76" s="9">
        <v>8.4938665187234</v>
      </c>
      <c r="ED76" s="9">
        <v>173.2923487601711</v>
      </c>
      <c r="EE76" s="9">
        <v>23.517845656578647</v>
      </c>
      <c r="EF76" s="9">
        <v>26.564329189849808</v>
      </c>
      <c r="EG76" s="9">
        <v>26.28817981539253</v>
      </c>
      <c r="EH76" s="9">
        <v>13.772489654691839</v>
      </c>
      <c r="EI76" s="9">
        <v>33.90163849848305</v>
      </c>
      <c r="EJ76" s="9">
        <v>19.44431423471521</v>
      </c>
      <c r="EK76" s="9">
        <v>7.006225275785547</v>
      </c>
      <c r="EL76" s="9">
        <v>7.857027707200978</v>
      </c>
      <c r="EM76" s="9">
        <v>14.940298727473493</v>
      </c>
      <c r="EN76" s="9">
        <v>324.7977016531052</v>
      </c>
      <c r="EO76" s="9">
        <v>74.89659382068848</v>
      </c>
      <c r="EP76" s="9">
        <v>70.32497199262428</v>
      </c>
      <c r="EQ76" s="9">
        <v>37.64002883821654</v>
      </c>
      <c r="ER76" s="9">
        <v>28.010825721759456</v>
      </c>
      <c r="ES76" s="9">
        <v>113.92528127981647</v>
      </c>
      <c r="ET76" s="9">
        <v>223.7349966230341</v>
      </c>
      <c r="EU76" s="9">
        <v>189.34063401194265</v>
      </c>
      <c r="EV76" s="9">
        <v>34.394362611091466</v>
      </c>
      <c r="EW76" s="9">
        <v>25.02946402727302</v>
      </c>
      <c r="EX76" s="9">
        <v>9.364898583818437</v>
      </c>
      <c r="EY76" s="9">
        <v>189.34063401194265</v>
      </c>
      <c r="EZ76" s="9">
        <v>109.85606352984058</v>
      </c>
      <c r="FA76" s="9">
        <v>33.02183235240515</v>
      </c>
      <c r="FB76" s="9">
        <v>19.198648007590133</v>
      </c>
      <c r="FC76" s="9">
        <v>22.203389830508474</v>
      </c>
      <c r="FD76" s="9">
        <v>5.060700291598323</v>
      </c>
      <c r="FE76" s="9">
        <v>38.57215249413051</v>
      </c>
      <c r="FF76" s="9">
        <v>40.583466669882824</v>
      </c>
      <c r="FG76" s="9">
        <v>16.78865620879298</v>
      </c>
      <c r="FH76" s="9">
        <v>32.536103383398185</v>
      </c>
      <c r="FI76" s="9">
        <v>16.53280749150398</v>
      </c>
      <c r="FJ76" s="9">
        <v>8.087758900717203</v>
      </c>
      <c r="FK76" s="9">
        <v>9.53217498043504</v>
      </c>
      <c r="FL76" s="9">
        <v>3.9956869981453487</v>
      </c>
      <c r="FM76" s="9">
        <v>1</v>
      </c>
      <c r="FN76" s="9">
        <v>8.431430841882953</v>
      </c>
      <c r="FO76" s="9">
        <v>3.2248952068525605</v>
      </c>
      <c r="FP76" s="9">
        <v>2.9899193548387095</v>
      </c>
      <c r="FQ76" s="9">
        <v>0.5882352941176471</v>
      </c>
      <c r="FR76" s="9">
        <v>0</v>
      </c>
      <c r="FS76" s="9">
        <v>6.477346187244717</v>
      </c>
      <c r="FT76" s="9">
        <v>189.34063401194265</v>
      </c>
      <c r="FU76" s="9">
        <v>4.358633776091081</v>
      </c>
      <c r="FV76" s="9">
        <v>31.949844686370998</v>
      </c>
      <c r="FW76" s="9">
        <v>11.120689008244085</v>
      </c>
      <c r="FX76" s="9">
        <v>10.429414712850695</v>
      </c>
      <c r="FY76" s="9">
        <v>8.431430841882953</v>
      </c>
      <c r="FZ76" s="9">
        <v>3.959005376344086</v>
      </c>
      <c r="GA76" s="9">
        <v>3.1137916894477855</v>
      </c>
      <c r="GB76" s="9">
        <v>1.3586337760910816</v>
      </c>
      <c r="GC76" s="9">
        <v>17.553008313768373</v>
      </c>
      <c r="GD76" s="9">
        <v>21.01914418036214</v>
      </c>
      <c r="GE76" s="9">
        <v>22.860109188563342</v>
      </c>
      <c r="GF76" s="9">
        <v>65.64187678898787</v>
      </c>
      <c r="GG76" s="9">
        <v>57.336334410746254</v>
      </c>
      <c r="GH76" s="9">
        <v>0</v>
      </c>
      <c r="GI76" s="9">
        <v>0</v>
      </c>
      <c r="GJ76" s="9">
        <v>3</v>
      </c>
      <c r="GK76" s="9">
        <v>5.000672043010753</v>
      </c>
      <c r="GL76" s="9">
        <v>0.30487033523086654</v>
      </c>
      <c r="GM76" s="9">
        <v>218.20667299177737</v>
      </c>
      <c r="GN76" s="9">
        <v>52.30165819745066</v>
      </c>
      <c r="GO76" s="9">
        <v>0</v>
      </c>
      <c r="GP76" s="9">
        <v>0.010752688172043012</v>
      </c>
      <c r="GQ76" s="9">
        <v>22.52258345929952</v>
      </c>
      <c r="GR76" s="9">
        <v>2.0707809367596135</v>
      </c>
      <c r="GS76" s="9">
        <v>108.15410287953344</v>
      </c>
      <c r="GT76" s="9">
        <v>17.463410172707682</v>
      </c>
      <c r="GU76" s="9">
        <v>0.9791666666666666</v>
      </c>
      <c r="GV76" s="9">
        <v>3.0006720430107525</v>
      </c>
      <c r="GW76" s="9">
        <v>10.07208549083931</v>
      </c>
      <c r="GX76" s="9">
        <v>1.6314604573376645</v>
      </c>
    </row>
    <row r="77" spans="1:206" ht="12.75">
      <c r="A77" s="5" t="s">
        <v>352</v>
      </c>
      <c r="B77" s="9">
        <v>517.68</v>
      </c>
      <c r="C77" s="9">
        <v>1103.5663322185062</v>
      </c>
      <c r="D77" s="9">
        <v>46.44258639910814</v>
      </c>
      <c r="E77" s="9">
        <v>142.96655518394647</v>
      </c>
      <c r="F77" s="9">
        <v>99.87513935340021</v>
      </c>
      <c r="G77" s="9">
        <v>171.9721293199554</v>
      </c>
      <c r="H77" s="9">
        <v>267.1571906354515</v>
      </c>
      <c r="I77" s="9">
        <v>259.46599777034555</v>
      </c>
      <c r="J77" s="9">
        <v>115.68673355629878</v>
      </c>
      <c r="K77" s="9">
        <v>189.40914158305463</v>
      </c>
      <c r="L77" s="9">
        <v>641.917502787068</v>
      </c>
      <c r="M77" s="9">
        <v>272.2396878483835</v>
      </c>
      <c r="N77" s="9">
        <v>555.8439241917503</v>
      </c>
      <c r="O77" s="9">
        <v>547.7224080267558</v>
      </c>
      <c r="P77" s="9">
        <v>1068.1315496098105</v>
      </c>
      <c r="Q77" s="9">
        <v>35.434782608695656</v>
      </c>
      <c r="R77" s="9">
        <v>489.5451505016722</v>
      </c>
      <c r="S77" s="9">
        <v>161.09030100334448</v>
      </c>
      <c r="T77" s="9">
        <v>182.0602006688963</v>
      </c>
      <c r="U77" s="9">
        <v>77.32998885172798</v>
      </c>
      <c r="V77" s="9">
        <v>39.88740245261984</v>
      </c>
      <c r="W77" s="9">
        <v>23.827201783723524</v>
      </c>
      <c r="X77" s="9">
        <v>5.350055741360089</v>
      </c>
      <c r="Y77" s="9">
        <v>379.10033444816054</v>
      </c>
      <c r="Z77" s="9">
        <v>49.39241917502787</v>
      </c>
      <c r="AA77" s="9">
        <v>12</v>
      </c>
      <c r="AB77" s="9">
        <v>25.450390189520622</v>
      </c>
      <c r="AC77" s="9">
        <v>15.457079152731326</v>
      </c>
      <c r="AD77" s="9">
        <v>654.4269788182831</v>
      </c>
      <c r="AE77" s="9">
        <v>75.13489409141583</v>
      </c>
      <c r="AF77" s="9">
        <v>227.2118171683389</v>
      </c>
      <c r="AG77" s="9">
        <v>152.24303232998886</v>
      </c>
      <c r="AH77" s="9">
        <v>34.95540691192865</v>
      </c>
      <c r="AI77" s="9">
        <v>581.1348940914158</v>
      </c>
      <c r="AJ77" s="9">
        <v>321.83946488294316</v>
      </c>
      <c r="AK77" s="9">
        <v>137.8494983277592</v>
      </c>
      <c r="AL77" s="9">
        <v>44.49498327759197</v>
      </c>
      <c r="AM77" s="9">
        <v>18.247491638795985</v>
      </c>
      <c r="AN77" s="9">
        <v>107.2798216276477</v>
      </c>
      <c r="AO77" s="9">
        <v>138.2173913043478</v>
      </c>
      <c r="AP77" s="9">
        <v>858.0691192865106</v>
      </c>
      <c r="AQ77" s="9">
        <v>975.8439241917503</v>
      </c>
      <c r="AR77" s="9">
        <v>78.77480490523968</v>
      </c>
      <c r="AS77" s="9">
        <v>7.144927536231884</v>
      </c>
      <c r="AT77" s="9">
        <v>14</v>
      </c>
      <c r="AU77" s="9">
        <v>27.802675585284284</v>
      </c>
      <c r="AV77" s="9">
        <v>1103.5663322185062</v>
      </c>
      <c r="AW77" s="9">
        <v>779.9665551839465</v>
      </c>
      <c r="AX77" s="9">
        <v>274.6945373467113</v>
      </c>
      <c r="AY77" s="9">
        <v>2.41025641025641</v>
      </c>
      <c r="AZ77" s="9">
        <v>3</v>
      </c>
      <c r="BA77" s="9">
        <v>35.35005574136009</v>
      </c>
      <c r="BB77" s="9">
        <v>2.144927536231884</v>
      </c>
      <c r="BC77" s="9">
        <v>1103.5663322185062</v>
      </c>
      <c r="BD77" s="9">
        <v>572.8517279821627</v>
      </c>
      <c r="BE77" s="9">
        <v>183.0947603121516</v>
      </c>
      <c r="BF77" s="9">
        <v>159.97993311036788</v>
      </c>
      <c r="BG77" s="9">
        <v>46.58751393534002</v>
      </c>
      <c r="BH77" s="9">
        <v>67.72240802675586</v>
      </c>
      <c r="BI77" s="9">
        <v>40.6298773690078</v>
      </c>
      <c r="BJ77" s="9">
        <v>28.45261984392419</v>
      </c>
      <c r="BK77" s="9">
        <v>4.247491638795987</v>
      </c>
      <c r="BL77" s="9">
        <v>1103.5663322185062</v>
      </c>
      <c r="BM77" s="9">
        <v>294.4069119286511</v>
      </c>
      <c r="BN77" s="9">
        <v>53.273132664437014</v>
      </c>
      <c r="BO77" s="9">
        <v>193.78706800445931</v>
      </c>
      <c r="BP77" s="9">
        <v>0</v>
      </c>
      <c r="BQ77" s="9">
        <v>433.5562987736901</v>
      </c>
      <c r="BR77" s="9">
        <v>119.44035674470456</v>
      </c>
      <c r="BS77" s="9">
        <v>1103.5663322185062</v>
      </c>
      <c r="BT77" s="9">
        <v>732.8483835005574</v>
      </c>
      <c r="BU77" s="9">
        <v>299.6176142697882</v>
      </c>
      <c r="BV77" s="9">
        <v>6.74247491638796</v>
      </c>
      <c r="BW77" s="9">
        <v>9.205128205128204</v>
      </c>
      <c r="BX77" s="9">
        <v>2.2051282051282053</v>
      </c>
      <c r="BY77" s="9">
        <v>31.247491638795985</v>
      </c>
      <c r="BZ77" s="9">
        <v>55.152731326644364</v>
      </c>
      <c r="CA77" s="9">
        <v>5.247491638795987</v>
      </c>
      <c r="CB77" s="9">
        <v>7.102564102564102</v>
      </c>
      <c r="CC77" s="9">
        <v>9.205128205128204</v>
      </c>
      <c r="CD77" s="9">
        <v>33.59754738015607</v>
      </c>
      <c r="CE77" s="9">
        <v>1070.4738015607581</v>
      </c>
      <c r="CF77" s="9">
        <v>1060.4738015607581</v>
      </c>
      <c r="CG77" s="9">
        <v>10</v>
      </c>
      <c r="CH77" s="9">
        <v>0</v>
      </c>
      <c r="CI77" s="9">
        <v>145.7469342251951</v>
      </c>
      <c r="CJ77" s="9">
        <v>865.5596432552954</v>
      </c>
      <c r="CK77" s="9">
        <v>172.08472686733555</v>
      </c>
      <c r="CL77" s="9">
        <v>106.55964325529543</v>
      </c>
      <c r="CM77" s="9">
        <v>798.4704570791528</v>
      </c>
      <c r="CN77" s="9">
        <v>108.08026755852842</v>
      </c>
      <c r="CO77" s="9">
        <v>232.65217391304347</v>
      </c>
      <c r="CP77" s="9">
        <v>144.85841694537348</v>
      </c>
      <c r="CQ77" s="9">
        <v>23.972129319955407</v>
      </c>
      <c r="CR77" s="9">
        <v>9</v>
      </c>
      <c r="CS77" s="9">
        <v>2</v>
      </c>
      <c r="CT77" s="9">
        <v>798.4704570791528</v>
      </c>
      <c r="CU77" s="9">
        <v>277.90746934225194</v>
      </c>
      <c r="CV77" s="9">
        <v>195.40802675585286</v>
      </c>
      <c r="CW77" s="9">
        <v>18.68227424749164</v>
      </c>
      <c r="CX77" s="9">
        <v>22.78483835005574</v>
      </c>
      <c r="CY77" s="9">
        <v>25.39241917502787</v>
      </c>
      <c r="CZ77" s="9">
        <v>15.639910813823857</v>
      </c>
      <c r="DA77" s="9">
        <v>23.972129319955407</v>
      </c>
      <c r="DB77" s="9">
        <v>8.28985507246377</v>
      </c>
      <c r="DC77" s="9">
        <v>6.144927536231884</v>
      </c>
      <c r="DD77" s="9">
        <v>0</v>
      </c>
      <c r="DE77" s="9">
        <v>494.5908584169454</v>
      </c>
      <c r="DF77" s="9">
        <v>44.54515050167224</v>
      </c>
      <c r="DG77" s="9">
        <v>115.08026755852842</v>
      </c>
      <c r="DH77" s="9">
        <v>66.55964325529543</v>
      </c>
      <c r="DI77" s="9">
        <v>172.03232998885173</v>
      </c>
      <c r="DJ77" s="9">
        <v>96.37346711259755</v>
      </c>
      <c r="DK77" s="9">
        <v>494.5908584169454</v>
      </c>
      <c r="DL77" s="9">
        <v>22.375696767001113</v>
      </c>
      <c r="DM77" s="9">
        <v>6.205128205128205</v>
      </c>
      <c r="DN77" s="9">
        <v>8.102564102564102</v>
      </c>
      <c r="DO77" s="9">
        <v>1</v>
      </c>
      <c r="DP77" s="9">
        <v>4</v>
      </c>
      <c r="DQ77" s="9">
        <v>52.54515050167224</v>
      </c>
      <c r="DR77" s="9">
        <v>57.577480490523975</v>
      </c>
      <c r="DS77" s="9">
        <v>24.494983277591974</v>
      </c>
      <c r="DT77" s="9">
        <v>84.24526198439241</v>
      </c>
      <c r="DU77" s="9">
        <v>11.102564102564102</v>
      </c>
      <c r="DV77" s="9">
        <v>5.102564102564102</v>
      </c>
      <c r="DW77" s="9">
        <v>4.392419175027871</v>
      </c>
      <c r="DX77" s="9">
        <v>19.597547380156072</v>
      </c>
      <c r="DY77" s="9">
        <v>9.657748049052397</v>
      </c>
      <c r="DZ77" s="9">
        <v>33.289855072463766</v>
      </c>
      <c r="EA77" s="9">
        <v>54.10033444816054</v>
      </c>
      <c r="EB77" s="9">
        <v>66.57748049052398</v>
      </c>
      <c r="EC77" s="9">
        <v>30.22408026755853</v>
      </c>
      <c r="ED77" s="9">
        <v>494.5908584169454</v>
      </c>
      <c r="EE77" s="9">
        <v>74.32998885172798</v>
      </c>
      <c r="EF77" s="9">
        <v>77.34782608695652</v>
      </c>
      <c r="EG77" s="9">
        <v>54.05797101449276</v>
      </c>
      <c r="EH77" s="9">
        <v>36.11036789297659</v>
      </c>
      <c r="EI77" s="9">
        <v>100.42697881828316</v>
      </c>
      <c r="EJ77" s="9">
        <v>52.432552954292085</v>
      </c>
      <c r="EK77" s="9">
        <v>22.74247491638796</v>
      </c>
      <c r="EL77" s="9">
        <v>23.55518394648829</v>
      </c>
      <c r="EM77" s="9">
        <v>53.58751393534002</v>
      </c>
      <c r="EN77" s="9">
        <v>914.1571906354516</v>
      </c>
      <c r="EO77" s="9">
        <v>210.08695652173915</v>
      </c>
      <c r="EP77" s="9">
        <v>192.60423634336678</v>
      </c>
      <c r="EQ77" s="9">
        <v>122.77257525083611</v>
      </c>
      <c r="ER77" s="9">
        <v>81.77480490523968</v>
      </c>
      <c r="ES77" s="9">
        <v>306.9186176142698</v>
      </c>
      <c r="ET77" s="9">
        <v>659.7190635451506</v>
      </c>
      <c r="EU77" s="9">
        <v>489.5451505016722</v>
      </c>
      <c r="EV77" s="9">
        <v>170.17391304347825</v>
      </c>
      <c r="EW77" s="9">
        <v>150.5261984392419</v>
      </c>
      <c r="EX77" s="9">
        <v>19.64771460423634</v>
      </c>
      <c r="EY77" s="9">
        <v>489.5451505016722</v>
      </c>
      <c r="EZ77" s="9">
        <v>354.1471571906355</v>
      </c>
      <c r="FA77" s="9">
        <v>98.52062430323299</v>
      </c>
      <c r="FB77" s="9">
        <v>16.51282051282051</v>
      </c>
      <c r="FC77" s="9">
        <v>15.074693422519509</v>
      </c>
      <c r="FD77" s="9">
        <v>5.2898550724637685</v>
      </c>
      <c r="FE77" s="9">
        <v>89.40022296544035</v>
      </c>
      <c r="FF77" s="9">
        <v>71.69007803790413</v>
      </c>
      <c r="FG77" s="9">
        <v>52.17725752508361</v>
      </c>
      <c r="FH77" s="9">
        <v>86.74024526198438</v>
      </c>
      <c r="FI77" s="9">
        <v>71.25195094760312</v>
      </c>
      <c r="FJ77" s="9">
        <v>29.84503901895206</v>
      </c>
      <c r="FK77" s="9">
        <v>20.400222965440356</v>
      </c>
      <c r="FL77" s="9">
        <v>15.205128205128204</v>
      </c>
      <c r="FM77" s="9">
        <v>2</v>
      </c>
      <c r="FN77" s="9">
        <v>19.452619843924193</v>
      </c>
      <c r="FO77" s="9">
        <v>9.494983277591974</v>
      </c>
      <c r="FP77" s="9">
        <v>10.350055741360089</v>
      </c>
      <c r="FQ77" s="9">
        <v>0</v>
      </c>
      <c r="FR77" s="9">
        <v>1.144927536231884</v>
      </c>
      <c r="FS77" s="9">
        <v>10.392419175027872</v>
      </c>
      <c r="FT77" s="9">
        <v>489.5451505016722</v>
      </c>
      <c r="FU77" s="9">
        <v>10.144927536231883</v>
      </c>
      <c r="FV77" s="9">
        <v>116.2597547380156</v>
      </c>
      <c r="FW77" s="9">
        <v>38.19509476031215</v>
      </c>
      <c r="FX77" s="9">
        <v>34.63991081382386</v>
      </c>
      <c r="FY77" s="9">
        <v>19.452619843924193</v>
      </c>
      <c r="FZ77" s="9">
        <v>8.35005574136009</v>
      </c>
      <c r="GA77" s="9">
        <v>4.102564102564102</v>
      </c>
      <c r="GB77" s="9">
        <v>7</v>
      </c>
      <c r="GC77" s="9">
        <v>40.55518394648829</v>
      </c>
      <c r="GD77" s="9">
        <v>48.84503901895206</v>
      </c>
      <c r="GE77" s="9">
        <v>53.84169453734671</v>
      </c>
      <c r="GF77" s="9">
        <v>180.31995540691193</v>
      </c>
      <c r="GG77" s="9">
        <v>151.86733556298776</v>
      </c>
      <c r="GH77" s="9">
        <v>0</v>
      </c>
      <c r="GI77" s="9">
        <v>20</v>
      </c>
      <c r="GJ77" s="9">
        <v>1</v>
      </c>
      <c r="GK77" s="9">
        <v>2.247491638795987</v>
      </c>
      <c r="GL77" s="9">
        <v>5.205128205128205</v>
      </c>
      <c r="GM77" s="9">
        <v>657.2396878483836</v>
      </c>
      <c r="GN77" s="9">
        <v>187.09253065774806</v>
      </c>
      <c r="GO77" s="9">
        <v>0</v>
      </c>
      <c r="GP77" s="9">
        <v>6.512820512820513</v>
      </c>
      <c r="GQ77" s="9">
        <v>58.499442586399105</v>
      </c>
      <c r="GR77" s="9">
        <v>0</v>
      </c>
      <c r="GS77" s="9">
        <v>235.51059085841695</v>
      </c>
      <c r="GT77" s="9">
        <v>57.499442586399105</v>
      </c>
      <c r="GU77" s="9">
        <v>0</v>
      </c>
      <c r="GV77" s="9">
        <v>4.597547380156076</v>
      </c>
      <c r="GW77" s="9">
        <v>98.4247491638796</v>
      </c>
      <c r="GX77" s="9">
        <v>9.102564102564102</v>
      </c>
    </row>
    <row r="78" spans="1:206" ht="12.75">
      <c r="A78" s="5" t="s">
        <v>445</v>
      </c>
      <c r="B78" s="9">
        <v>572.41</v>
      </c>
      <c r="C78" s="9">
        <v>303.6363636363636</v>
      </c>
      <c r="D78" s="9">
        <v>6.8686868686868685</v>
      </c>
      <c r="E78" s="9">
        <v>49.78787878787878</v>
      </c>
      <c r="F78" s="9">
        <v>25.919191919191917</v>
      </c>
      <c r="G78" s="9">
        <v>56.09090909090909</v>
      </c>
      <c r="H78" s="9">
        <v>79.9090909090909</v>
      </c>
      <c r="I78" s="9">
        <v>60.96969696969697</v>
      </c>
      <c r="J78" s="9">
        <v>24.09090909090909</v>
      </c>
      <c r="K78" s="9">
        <v>56.65656565656566</v>
      </c>
      <c r="L78" s="9">
        <v>180.74747474747477</v>
      </c>
      <c r="M78" s="9">
        <v>66.23232323232324</v>
      </c>
      <c r="N78" s="9">
        <v>144.84848484848484</v>
      </c>
      <c r="O78" s="9">
        <v>158.78787878787878</v>
      </c>
      <c r="P78" s="9">
        <v>303.6363636363636</v>
      </c>
      <c r="Q78" s="9">
        <v>0</v>
      </c>
      <c r="R78" s="9">
        <v>137.39393939393938</v>
      </c>
      <c r="S78" s="9">
        <v>45.08080808080808</v>
      </c>
      <c r="T78" s="9">
        <v>52.7979797979798</v>
      </c>
      <c r="U78" s="9">
        <v>19.292929292929294</v>
      </c>
      <c r="V78" s="9">
        <v>11.121212121212121</v>
      </c>
      <c r="W78" s="9">
        <v>6.555555555555555</v>
      </c>
      <c r="X78" s="9">
        <v>2.5454545454545454</v>
      </c>
      <c r="Y78" s="9">
        <v>86.52525252525253</v>
      </c>
      <c r="Z78" s="9">
        <v>9.272727272727273</v>
      </c>
      <c r="AA78" s="9">
        <v>0</v>
      </c>
      <c r="AB78" s="9">
        <v>25.4040404040404</v>
      </c>
      <c r="AC78" s="9">
        <v>14.03030303030303</v>
      </c>
      <c r="AD78" s="9">
        <v>199</v>
      </c>
      <c r="AE78" s="9">
        <v>12.858585858585858</v>
      </c>
      <c r="AF78" s="9">
        <v>60.62626262626262</v>
      </c>
      <c r="AG78" s="9">
        <v>53.898989898989896</v>
      </c>
      <c r="AH78" s="9">
        <v>10.01010101010101</v>
      </c>
      <c r="AI78" s="9">
        <v>156.82828282828285</v>
      </c>
      <c r="AJ78" s="9">
        <v>97.96969696969697</v>
      </c>
      <c r="AK78" s="9">
        <v>34.97979797979798</v>
      </c>
      <c r="AL78" s="9">
        <v>10.808080808080808</v>
      </c>
      <c r="AM78" s="9">
        <v>3.05050505050505</v>
      </c>
      <c r="AN78" s="9">
        <v>24.383838383838384</v>
      </c>
      <c r="AO78" s="9">
        <v>33.56565656565657</v>
      </c>
      <c r="AP78" s="9">
        <v>245.68686868686868</v>
      </c>
      <c r="AQ78" s="9">
        <v>271.19191919191917</v>
      </c>
      <c r="AR78" s="9">
        <v>20.363636363636363</v>
      </c>
      <c r="AS78" s="9">
        <v>0.2727272727272727</v>
      </c>
      <c r="AT78" s="9">
        <v>3.05050505050505</v>
      </c>
      <c r="AU78" s="9">
        <v>8.757575757575758</v>
      </c>
      <c r="AV78" s="9">
        <v>303.6363636363636</v>
      </c>
      <c r="AW78" s="9">
        <v>216.2828282828283</v>
      </c>
      <c r="AX78" s="9">
        <v>68.13131313131314</v>
      </c>
      <c r="AY78" s="9">
        <v>0.2727272727272727</v>
      </c>
      <c r="AZ78" s="9">
        <v>3.888888888888889</v>
      </c>
      <c r="BA78" s="9">
        <v>13.626262626262626</v>
      </c>
      <c r="BB78" s="9">
        <v>0.8888888888888888</v>
      </c>
      <c r="BC78" s="9">
        <v>303.6363636363636</v>
      </c>
      <c r="BD78" s="9">
        <v>171.88888888888889</v>
      </c>
      <c r="BE78" s="9">
        <v>46.141414141414145</v>
      </c>
      <c r="BF78" s="9">
        <v>28.81818181818182</v>
      </c>
      <c r="BG78" s="9">
        <v>22.282828282828284</v>
      </c>
      <c r="BH78" s="9">
        <v>14.454545454545455</v>
      </c>
      <c r="BI78" s="9">
        <v>12.181818181818182</v>
      </c>
      <c r="BJ78" s="9">
        <v>7.8686868686868685</v>
      </c>
      <c r="BK78" s="9">
        <v>0</v>
      </c>
      <c r="BL78" s="9">
        <v>303.6363636363636</v>
      </c>
      <c r="BM78" s="9">
        <v>100.32323232323233</v>
      </c>
      <c r="BN78" s="9">
        <v>10.03030303030303</v>
      </c>
      <c r="BO78" s="9">
        <v>34.33333333333333</v>
      </c>
      <c r="BP78" s="9">
        <v>0</v>
      </c>
      <c r="BQ78" s="9">
        <v>129.16161616161617</v>
      </c>
      <c r="BR78" s="9">
        <v>27.626262626262626</v>
      </c>
      <c r="BS78" s="9">
        <v>303.6363636363636</v>
      </c>
      <c r="BT78" s="9">
        <v>200.75757575757575</v>
      </c>
      <c r="BU78" s="9">
        <v>76.71717171717171</v>
      </c>
      <c r="BV78" s="9">
        <v>2.05050505050505</v>
      </c>
      <c r="BW78" s="9">
        <v>0.2727272727272727</v>
      </c>
      <c r="BX78" s="9">
        <v>0.2727272727272727</v>
      </c>
      <c r="BY78" s="9">
        <v>17.80808080808081</v>
      </c>
      <c r="BZ78" s="9">
        <v>23.838383838383837</v>
      </c>
      <c r="CA78" s="9">
        <v>4</v>
      </c>
      <c r="CB78" s="9">
        <v>6.484848484848484</v>
      </c>
      <c r="CC78" s="9">
        <v>2.4343434343434343</v>
      </c>
      <c r="CD78" s="9">
        <v>10.919191919191919</v>
      </c>
      <c r="CE78" s="9">
        <v>298.2020202020202</v>
      </c>
      <c r="CF78" s="9">
        <v>297.2020202020202</v>
      </c>
      <c r="CG78" s="9">
        <v>1</v>
      </c>
      <c r="CH78" s="9">
        <v>0</v>
      </c>
      <c r="CI78" s="9">
        <v>12.171717171717171</v>
      </c>
      <c r="CJ78" s="9">
        <v>282.27272727272725</v>
      </c>
      <c r="CK78" s="9">
        <v>51.44444444444444</v>
      </c>
      <c r="CL78" s="9">
        <v>11.373737373737374</v>
      </c>
      <c r="CM78" s="9">
        <v>222.88888888888889</v>
      </c>
      <c r="CN78" s="9">
        <v>24.484848484848484</v>
      </c>
      <c r="CO78" s="9">
        <v>72.21212121212122</v>
      </c>
      <c r="CP78" s="9">
        <v>48.57575757575758</v>
      </c>
      <c r="CQ78" s="9">
        <v>7.363636363636363</v>
      </c>
      <c r="CR78" s="9">
        <v>4.3232323232323235</v>
      </c>
      <c r="CS78" s="9">
        <v>0.2727272727272727</v>
      </c>
      <c r="CT78" s="9">
        <v>222.88888888888889</v>
      </c>
      <c r="CU78" s="9">
        <v>65.65656565656566</v>
      </c>
      <c r="CV78" s="9">
        <v>41.68686868686869</v>
      </c>
      <c r="CW78" s="9">
        <v>3.797979797979798</v>
      </c>
      <c r="CX78" s="9">
        <v>8.868686868686869</v>
      </c>
      <c r="CY78" s="9">
        <v>8.484848484848484</v>
      </c>
      <c r="CZ78" s="9">
        <v>2.8181818181818183</v>
      </c>
      <c r="DA78" s="9">
        <v>7.363636363636363</v>
      </c>
      <c r="DB78" s="9">
        <v>3.5454545454545454</v>
      </c>
      <c r="DC78" s="9">
        <v>0</v>
      </c>
      <c r="DD78" s="9">
        <v>1</v>
      </c>
      <c r="DE78" s="9">
        <v>149.59595959595958</v>
      </c>
      <c r="DF78" s="9">
        <v>16.141414141414142</v>
      </c>
      <c r="DG78" s="9">
        <v>28.07070707070707</v>
      </c>
      <c r="DH78" s="9">
        <v>21.505050505050505</v>
      </c>
      <c r="DI78" s="9">
        <v>52.757575757575765</v>
      </c>
      <c r="DJ78" s="9">
        <v>31.121212121212118</v>
      </c>
      <c r="DK78" s="9">
        <v>149.59595959595958</v>
      </c>
      <c r="DL78" s="9">
        <v>10.696969696969695</v>
      </c>
      <c r="DM78" s="9">
        <v>0.2727272727272727</v>
      </c>
      <c r="DN78" s="9">
        <v>4.818181818181818</v>
      </c>
      <c r="DO78" s="9">
        <v>1.2727272727272727</v>
      </c>
      <c r="DP78" s="9">
        <v>0</v>
      </c>
      <c r="DQ78" s="9">
        <v>22.272727272727273</v>
      </c>
      <c r="DR78" s="9">
        <v>16.19191919191919</v>
      </c>
      <c r="DS78" s="9">
        <v>5.161616161616161</v>
      </c>
      <c r="DT78" s="9">
        <v>24.161616161616163</v>
      </c>
      <c r="DU78" s="9">
        <v>5.666666666666666</v>
      </c>
      <c r="DV78" s="9">
        <v>4.555555555555555</v>
      </c>
      <c r="DW78" s="9">
        <v>2.05050505050505</v>
      </c>
      <c r="DX78" s="9">
        <v>10.01010101010101</v>
      </c>
      <c r="DY78" s="9">
        <v>5.484848484848484</v>
      </c>
      <c r="DZ78" s="9">
        <v>7.767676767676768</v>
      </c>
      <c r="EA78" s="9">
        <v>6.888888888888889</v>
      </c>
      <c r="EB78" s="9">
        <v>13.949494949494948</v>
      </c>
      <c r="EC78" s="9">
        <v>8.373737373737374</v>
      </c>
      <c r="ED78" s="9">
        <v>149.59595959595958</v>
      </c>
      <c r="EE78" s="9">
        <v>18.323232323232325</v>
      </c>
      <c r="EF78" s="9">
        <v>17.151515151515152</v>
      </c>
      <c r="EG78" s="9">
        <v>13.858585858585858</v>
      </c>
      <c r="EH78" s="9">
        <v>17.292929292929294</v>
      </c>
      <c r="EI78" s="9">
        <v>28.101010101010104</v>
      </c>
      <c r="EJ78" s="9">
        <v>13.838383838383837</v>
      </c>
      <c r="EK78" s="9">
        <v>8.16161616161616</v>
      </c>
      <c r="EL78" s="9">
        <v>15.191919191919192</v>
      </c>
      <c r="EM78" s="9">
        <v>17.67676767676768</v>
      </c>
      <c r="EN78" s="9">
        <v>246.97979797979798</v>
      </c>
      <c r="EO78" s="9">
        <v>67.29292929292929</v>
      </c>
      <c r="EP78" s="9">
        <v>56.242424242424235</v>
      </c>
      <c r="EQ78" s="9">
        <v>37</v>
      </c>
      <c r="ER78" s="9">
        <v>19.17171717171717</v>
      </c>
      <c r="ES78" s="9">
        <v>67.27272727272728</v>
      </c>
      <c r="ET78" s="9">
        <v>150.86868686868686</v>
      </c>
      <c r="EU78" s="9">
        <v>137.39393939393938</v>
      </c>
      <c r="EV78" s="9">
        <v>13.474747474747474</v>
      </c>
      <c r="EW78" s="9">
        <v>5.98989898989899</v>
      </c>
      <c r="EX78" s="9">
        <v>7.484848484848484</v>
      </c>
      <c r="EY78" s="9">
        <v>137.39393939393938</v>
      </c>
      <c r="EZ78" s="9">
        <v>84.04040404040404</v>
      </c>
      <c r="FA78" s="9">
        <v>42.41414141414141</v>
      </c>
      <c r="FB78" s="9">
        <v>7</v>
      </c>
      <c r="FC78" s="9">
        <v>3.05050505050505</v>
      </c>
      <c r="FD78" s="9">
        <v>0.8888888888888888</v>
      </c>
      <c r="FE78" s="9">
        <v>23.232323232323232</v>
      </c>
      <c r="FF78" s="9">
        <v>21.848484848484848</v>
      </c>
      <c r="FG78" s="9">
        <v>14</v>
      </c>
      <c r="FH78" s="9">
        <v>25.949494949494948</v>
      </c>
      <c r="FI78" s="9">
        <v>19.383838383838384</v>
      </c>
      <c r="FJ78" s="9">
        <v>1.7070707070707072</v>
      </c>
      <c r="FK78" s="9">
        <v>4.484848484848484</v>
      </c>
      <c r="FL78" s="9">
        <v>5.434343434343434</v>
      </c>
      <c r="FM78" s="9">
        <v>2.2727272727272725</v>
      </c>
      <c r="FN78" s="9">
        <v>6.4646464646464645</v>
      </c>
      <c r="FO78" s="9">
        <v>4.545454545454545</v>
      </c>
      <c r="FP78" s="9">
        <v>1.8181818181818183</v>
      </c>
      <c r="FQ78" s="9">
        <v>0</v>
      </c>
      <c r="FR78" s="9">
        <v>0</v>
      </c>
      <c r="FS78" s="9">
        <v>6.252525252525253</v>
      </c>
      <c r="FT78" s="9">
        <v>137.39393939393938</v>
      </c>
      <c r="FU78" s="9">
        <v>2.8181818181818183</v>
      </c>
      <c r="FV78" s="9">
        <v>33.101010101010104</v>
      </c>
      <c r="FW78" s="9">
        <v>5.3232323232323235</v>
      </c>
      <c r="FX78" s="9">
        <v>8.373737373737374</v>
      </c>
      <c r="FY78" s="9">
        <v>6.4646464646464645</v>
      </c>
      <c r="FZ78" s="9">
        <v>2.9797979797979797</v>
      </c>
      <c r="GA78" s="9">
        <v>2.9393939393939394</v>
      </c>
      <c r="GB78" s="9">
        <v>0.5454545454545454</v>
      </c>
      <c r="GC78" s="9">
        <v>11.313131313131313</v>
      </c>
      <c r="GD78" s="9">
        <v>11.919191919191919</v>
      </c>
      <c r="GE78" s="9">
        <v>12.171717171717171</v>
      </c>
      <c r="GF78" s="9">
        <v>44.42424242424242</v>
      </c>
      <c r="GG78" s="9">
        <v>33.111111111111114</v>
      </c>
      <c r="GH78" s="9">
        <v>0</v>
      </c>
      <c r="GI78" s="9">
        <v>1</v>
      </c>
      <c r="GJ78" s="9">
        <v>0</v>
      </c>
      <c r="GK78" s="9">
        <v>6.828282828282828</v>
      </c>
      <c r="GL78" s="9">
        <v>3.484848484848485</v>
      </c>
      <c r="GM78" s="9">
        <v>203.45454545454544</v>
      </c>
      <c r="GN78" s="9">
        <v>67.63636363636364</v>
      </c>
      <c r="GO78" s="9">
        <v>0</v>
      </c>
      <c r="GP78" s="9">
        <v>2</v>
      </c>
      <c r="GQ78" s="9">
        <v>23.141414141414142</v>
      </c>
      <c r="GR78" s="9">
        <v>0.8888888888888888</v>
      </c>
      <c r="GS78" s="9">
        <v>72.92929292929293</v>
      </c>
      <c r="GT78" s="9">
        <v>23.1010101010101</v>
      </c>
      <c r="GU78" s="9">
        <v>0</v>
      </c>
      <c r="GV78" s="9">
        <v>1.2727272727272727</v>
      </c>
      <c r="GW78" s="9">
        <v>10.707070707070708</v>
      </c>
      <c r="GX78" s="9">
        <v>1.7777777777777777</v>
      </c>
    </row>
    <row r="79" spans="1:206" ht="12.75">
      <c r="A79" s="5" t="s">
        <v>446</v>
      </c>
      <c r="B79" s="9">
        <v>54.97</v>
      </c>
      <c r="C79" s="9">
        <v>236</v>
      </c>
      <c r="D79" s="9">
        <v>4</v>
      </c>
      <c r="E79" s="9">
        <v>14</v>
      </c>
      <c r="F79" s="9">
        <v>17</v>
      </c>
      <c r="G79" s="9">
        <v>14</v>
      </c>
      <c r="H79" s="9">
        <v>75</v>
      </c>
      <c r="I79" s="9">
        <v>84</v>
      </c>
      <c r="J79" s="9">
        <v>28</v>
      </c>
      <c r="K79" s="9">
        <v>18</v>
      </c>
      <c r="L79" s="9">
        <v>140</v>
      </c>
      <c r="M79" s="9">
        <v>78</v>
      </c>
      <c r="N79" s="9">
        <v>110</v>
      </c>
      <c r="O79" s="9">
        <v>126</v>
      </c>
      <c r="P79" s="9">
        <v>233</v>
      </c>
      <c r="Q79" s="9">
        <v>3</v>
      </c>
      <c r="R79" s="9">
        <v>121</v>
      </c>
      <c r="S79" s="9">
        <v>37</v>
      </c>
      <c r="T79" s="9">
        <v>65</v>
      </c>
      <c r="U79" s="9">
        <v>11</v>
      </c>
      <c r="V79" s="9">
        <v>7</v>
      </c>
      <c r="W79" s="9">
        <v>1</v>
      </c>
      <c r="X79" s="9">
        <v>0</v>
      </c>
      <c r="Y79" s="9">
        <v>105</v>
      </c>
      <c r="Z79" s="9">
        <v>3</v>
      </c>
      <c r="AA79" s="9">
        <v>3</v>
      </c>
      <c r="AB79" s="9">
        <v>9</v>
      </c>
      <c r="AC79" s="9">
        <v>1</v>
      </c>
      <c r="AD79" s="9">
        <v>167</v>
      </c>
      <c r="AE79" s="9">
        <v>9</v>
      </c>
      <c r="AF79" s="9">
        <v>70</v>
      </c>
      <c r="AG79" s="9">
        <v>33</v>
      </c>
      <c r="AH79" s="9">
        <v>9</v>
      </c>
      <c r="AI79" s="9">
        <v>105</v>
      </c>
      <c r="AJ79" s="9">
        <v>92</v>
      </c>
      <c r="AK79" s="9">
        <v>31</v>
      </c>
      <c r="AL79" s="9">
        <v>7</v>
      </c>
      <c r="AM79" s="9">
        <v>1</v>
      </c>
      <c r="AN79" s="9">
        <v>18</v>
      </c>
      <c r="AO79" s="9">
        <v>36</v>
      </c>
      <c r="AP79" s="9">
        <v>182</v>
      </c>
      <c r="AQ79" s="9">
        <v>211</v>
      </c>
      <c r="AR79" s="9">
        <v>18</v>
      </c>
      <c r="AS79" s="9">
        <v>2</v>
      </c>
      <c r="AT79" s="9">
        <v>1</v>
      </c>
      <c r="AU79" s="9">
        <v>4</v>
      </c>
      <c r="AV79" s="9">
        <v>236</v>
      </c>
      <c r="AW79" s="9">
        <v>134</v>
      </c>
      <c r="AX79" s="9">
        <v>86</v>
      </c>
      <c r="AY79" s="9">
        <v>2</v>
      </c>
      <c r="AZ79" s="9">
        <v>0</v>
      </c>
      <c r="BA79" s="9">
        <v>8</v>
      </c>
      <c r="BB79" s="9">
        <v>2</v>
      </c>
      <c r="BC79" s="9">
        <v>236</v>
      </c>
      <c r="BD79" s="9">
        <v>105</v>
      </c>
      <c r="BE79" s="9">
        <v>39</v>
      </c>
      <c r="BF79" s="9">
        <v>27</v>
      </c>
      <c r="BG79" s="9">
        <v>12</v>
      </c>
      <c r="BH79" s="9">
        <v>26</v>
      </c>
      <c r="BI79" s="9">
        <v>22</v>
      </c>
      <c r="BJ79" s="9">
        <v>4</v>
      </c>
      <c r="BK79" s="9">
        <v>1</v>
      </c>
      <c r="BL79" s="9">
        <v>236</v>
      </c>
      <c r="BM79" s="9">
        <v>67</v>
      </c>
      <c r="BN79" s="9">
        <v>13</v>
      </c>
      <c r="BO79" s="9">
        <v>62</v>
      </c>
      <c r="BP79" s="9">
        <v>0</v>
      </c>
      <c r="BQ79" s="9">
        <v>65</v>
      </c>
      <c r="BR79" s="9">
        <v>22</v>
      </c>
      <c r="BS79" s="9">
        <v>236</v>
      </c>
      <c r="BT79" s="9">
        <v>127</v>
      </c>
      <c r="BU79" s="9">
        <v>92</v>
      </c>
      <c r="BV79" s="9">
        <v>3</v>
      </c>
      <c r="BW79" s="9">
        <v>1</v>
      </c>
      <c r="BX79" s="9">
        <v>0</v>
      </c>
      <c r="BY79" s="9">
        <v>5</v>
      </c>
      <c r="BZ79" s="9">
        <v>13</v>
      </c>
      <c r="CA79" s="9">
        <v>3</v>
      </c>
      <c r="CB79" s="9">
        <v>2</v>
      </c>
      <c r="CC79" s="9">
        <v>0</v>
      </c>
      <c r="CD79" s="9">
        <v>8</v>
      </c>
      <c r="CE79" s="9">
        <v>232</v>
      </c>
      <c r="CF79" s="9">
        <v>232</v>
      </c>
      <c r="CG79" s="9">
        <v>0</v>
      </c>
      <c r="CH79" s="9">
        <v>0</v>
      </c>
      <c r="CI79" s="9">
        <v>49</v>
      </c>
      <c r="CJ79" s="9">
        <v>170</v>
      </c>
      <c r="CK79" s="9">
        <v>24</v>
      </c>
      <c r="CL79" s="9">
        <v>31</v>
      </c>
      <c r="CM79" s="9">
        <v>190</v>
      </c>
      <c r="CN79" s="9">
        <v>20</v>
      </c>
      <c r="CO79" s="9">
        <v>45</v>
      </c>
      <c r="CP79" s="9">
        <v>41</v>
      </c>
      <c r="CQ79" s="9">
        <v>8</v>
      </c>
      <c r="CR79" s="9">
        <v>0</v>
      </c>
      <c r="CS79" s="9">
        <v>0</v>
      </c>
      <c r="CT79" s="9">
        <v>190</v>
      </c>
      <c r="CU79" s="9">
        <v>76</v>
      </c>
      <c r="CV79" s="9">
        <v>53</v>
      </c>
      <c r="CW79" s="9">
        <v>4</v>
      </c>
      <c r="CX79" s="9">
        <v>6</v>
      </c>
      <c r="CY79" s="9">
        <v>5</v>
      </c>
      <c r="CZ79" s="9">
        <v>8</v>
      </c>
      <c r="DA79" s="9">
        <v>8</v>
      </c>
      <c r="DB79" s="9">
        <v>1</v>
      </c>
      <c r="DC79" s="9">
        <v>5</v>
      </c>
      <c r="DD79" s="9">
        <v>0</v>
      </c>
      <c r="DE79" s="9">
        <v>106</v>
      </c>
      <c r="DF79" s="9">
        <v>9</v>
      </c>
      <c r="DG79" s="9">
        <v>24</v>
      </c>
      <c r="DH79" s="9">
        <v>20</v>
      </c>
      <c r="DI79" s="9">
        <v>31</v>
      </c>
      <c r="DJ79" s="9">
        <v>22</v>
      </c>
      <c r="DK79" s="9">
        <v>106</v>
      </c>
      <c r="DL79" s="9">
        <v>11</v>
      </c>
      <c r="DM79" s="9">
        <v>0</v>
      </c>
      <c r="DN79" s="9">
        <v>8</v>
      </c>
      <c r="DO79" s="9">
        <v>1</v>
      </c>
      <c r="DP79" s="9">
        <v>0</v>
      </c>
      <c r="DQ79" s="9">
        <v>10</v>
      </c>
      <c r="DR79" s="9">
        <v>10</v>
      </c>
      <c r="DS79" s="9">
        <v>5</v>
      </c>
      <c r="DT79" s="9">
        <v>15</v>
      </c>
      <c r="DU79" s="9">
        <v>0</v>
      </c>
      <c r="DV79" s="9">
        <v>2</v>
      </c>
      <c r="DW79" s="9">
        <v>0</v>
      </c>
      <c r="DX79" s="9">
        <v>5</v>
      </c>
      <c r="DY79" s="9">
        <v>2</v>
      </c>
      <c r="DZ79" s="9">
        <v>2</v>
      </c>
      <c r="EA79" s="9">
        <v>14</v>
      </c>
      <c r="EB79" s="9">
        <v>14</v>
      </c>
      <c r="EC79" s="9">
        <v>7</v>
      </c>
      <c r="ED79" s="9">
        <v>106</v>
      </c>
      <c r="EE79" s="9">
        <v>15</v>
      </c>
      <c r="EF79" s="9">
        <v>19</v>
      </c>
      <c r="EG79" s="9">
        <v>8</v>
      </c>
      <c r="EH79" s="9">
        <v>9</v>
      </c>
      <c r="EI79" s="9">
        <v>23</v>
      </c>
      <c r="EJ79" s="9">
        <v>12</v>
      </c>
      <c r="EK79" s="9">
        <v>5</v>
      </c>
      <c r="EL79" s="9">
        <v>6</v>
      </c>
      <c r="EM79" s="9">
        <v>9</v>
      </c>
      <c r="EN79" s="9">
        <v>218</v>
      </c>
      <c r="EO79" s="9">
        <v>49</v>
      </c>
      <c r="EP79" s="9">
        <v>34</v>
      </c>
      <c r="EQ79" s="9">
        <v>33</v>
      </c>
      <c r="ER79" s="9">
        <v>15</v>
      </c>
      <c r="ES79" s="9">
        <v>87</v>
      </c>
      <c r="ET79" s="9">
        <v>168</v>
      </c>
      <c r="EU79" s="9">
        <v>121</v>
      </c>
      <c r="EV79" s="9">
        <v>47</v>
      </c>
      <c r="EW79" s="9">
        <v>45</v>
      </c>
      <c r="EX79" s="9">
        <v>2</v>
      </c>
      <c r="EY79" s="9">
        <v>121</v>
      </c>
      <c r="EZ79" s="9">
        <v>106</v>
      </c>
      <c r="FA79" s="9">
        <v>12</v>
      </c>
      <c r="FB79" s="9">
        <v>2</v>
      </c>
      <c r="FC79" s="9">
        <v>1</v>
      </c>
      <c r="FD79" s="9">
        <v>0</v>
      </c>
      <c r="FE79" s="9">
        <v>20</v>
      </c>
      <c r="FF79" s="9">
        <v>17</v>
      </c>
      <c r="FG79" s="9">
        <v>18</v>
      </c>
      <c r="FH79" s="9">
        <v>35</v>
      </c>
      <c r="FI79" s="9">
        <v>9</v>
      </c>
      <c r="FJ79" s="9">
        <v>5</v>
      </c>
      <c r="FK79" s="9">
        <v>8</v>
      </c>
      <c r="FL79" s="9">
        <v>2</v>
      </c>
      <c r="FM79" s="9">
        <v>0</v>
      </c>
      <c r="FN79" s="9">
        <v>2</v>
      </c>
      <c r="FO79" s="9">
        <v>1</v>
      </c>
      <c r="FP79" s="9">
        <v>0</v>
      </c>
      <c r="FQ79" s="9">
        <v>0</v>
      </c>
      <c r="FR79" s="9">
        <v>1</v>
      </c>
      <c r="FS79" s="9">
        <v>3</v>
      </c>
      <c r="FT79" s="9">
        <v>121</v>
      </c>
      <c r="FU79" s="9">
        <v>2</v>
      </c>
      <c r="FV79" s="9">
        <v>13</v>
      </c>
      <c r="FW79" s="9">
        <v>3</v>
      </c>
      <c r="FX79" s="9">
        <v>2</v>
      </c>
      <c r="FY79" s="9">
        <v>1</v>
      </c>
      <c r="FZ79" s="9">
        <v>0</v>
      </c>
      <c r="GA79" s="9">
        <v>0</v>
      </c>
      <c r="GB79" s="9">
        <v>1</v>
      </c>
      <c r="GC79" s="9">
        <v>12</v>
      </c>
      <c r="GD79" s="9">
        <v>8</v>
      </c>
      <c r="GE79" s="9">
        <v>20</v>
      </c>
      <c r="GF79" s="9">
        <v>51</v>
      </c>
      <c r="GG79" s="9">
        <v>45</v>
      </c>
      <c r="GH79" s="9">
        <v>0</v>
      </c>
      <c r="GI79" s="9">
        <v>1</v>
      </c>
      <c r="GJ79" s="9">
        <v>0</v>
      </c>
      <c r="GK79" s="9">
        <v>4</v>
      </c>
      <c r="GL79" s="9">
        <v>1</v>
      </c>
      <c r="GM79" s="9">
        <v>124</v>
      </c>
      <c r="GN79" s="9">
        <v>40</v>
      </c>
      <c r="GO79" s="9">
        <v>0</v>
      </c>
      <c r="GP79" s="9">
        <v>0</v>
      </c>
      <c r="GQ79" s="9">
        <v>16</v>
      </c>
      <c r="GR79" s="9">
        <v>1</v>
      </c>
      <c r="GS79" s="9">
        <v>53</v>
      </c>
      <c r="GT79" s="9">
        <v>8</v>
      </c>
      <c r="GU79" s="9">
        <v>0</v>
      </c>
      <c r="GV79" s="9">
        <v>0</v>
      </c>
      <c r="GW79" s="9">
        <v>5</v>
      </c>
      <c r="GX79" s="9">
        <v>1</v>
      </c>
    </row>
    <row r="80" spans="1:206" ht="12.75">
      <c r="A80" s="5" t="s">
        <v>447</v>
      </c>
      <c r="B80" s="9">
        <v>132.58</v>
      </c>
      <c r="C80" s="9">
        <v>102.3138832997988</v>
      </c>
      <c r="D80" s="9">
        <v>2.1670020120724347</v>
      </c>
      <c r="E80" s="9">
        <v>13.775989268947017</v>
      </c>
      <c r="F80" s="9">
        <v>6.036887994634474</v>
      </c>
      <c r="G80" s="9">
        <v>7.739771965124078</v>
      </c>
      <c r="H80" s="9">
        <v>25.694835680751176</v>
      </c>
      <c r="I80" s="9">
        <v>31.266264252179745</v>
      </c>
      <c r="J80" s="9">
        <v>15.633132126089873</v>
      </c>
      <c r="K80" s="9">
        <v>15.942991281019449</v>
      </c>
      <c r="L80" s="9">
        <v>54.1757209926224</v>
      </c>
      <c r="M80" s="9">
        <v>32.19517102615694</v>
      </c>
      <c r="N80" s="9">
        <v>52.16364855801475</v>
      </c>
      <c r="O80" s="9">
        <v>50.15023474178404</v>
      </c>
      <c r="P80" s="9">
        <v>102.3138832997988</v>
      </c>
      <c r="Q80" s="9">
        <v>0</v>
      </c>
      <c r="R80" s="9">
        <v>47.054996646545945</v>
      </c>
      <c r="S80" s="9">
        <v>13.311871227364184</v>
      </c>
      <c r="T80" s="9">
        <v>23.217303822937623</v>
      </c>
      <c r="U80" s="9">
        <v>4.024815560026828</v>
      </c>
      <c r="V80" s="9">
        <v>3.5600268276324614</v>
      </c>
      <c r="W80" s="9">
        <v>2.1670020120724347</v>
      </c>
      <c r="X80" s="9">
        <v>0.7739771965124078</v>
      </c>
      <c r="Y80" s="9">
        <v>37.61234071093226</v>
      </c>
      <c r="Z80" s="9">
        <v>0.9289067739771966</v>
      </c>
      <c r="AA80" s="9">
        <v>0.15492957746478872</v>
      </c>
      <c r="AB80" s="9">
        <v>4.798792756539235</v>
      </c>
      <c r="AC80" s="9">
        <v>1.7028839704896044</v>
      </c>
      <c r="AD80" s="9">
        <v>69.65459423205903</v>
      </c>
      <c r="AE80" s="9">
        <v>3.405097250167673</v>
      </c>
      <c r="AF80" s="9">
        <v>23.836351441985244</v>
      </c>
      <c r="AG80" s="9">
        <v>14.860496311200537</v>
      </c>
      <c r="AH80" s="9">
        <v>4.953051643192488</v>
      </c>
      <c r="AI80" s="9">
        <v>49.68678739101274</v>
      </c>
      <c r="AJ80" s="9">
        <v>30.02951039570758</v>
      </c>
      <c r="AK80" s="9">
        <v>13.15627095908786</v>
      </c>
      <c r="AL80" s="9">
        <v>8.203219315895373</v>
      </c>
      <c r="AM80" s="9">
        <v>1.2380952380952381</v>
      </c>
      <c r="AN80" s="9">
        <v>14.549295774647888</v>
      </c>
      <c r="AO80" s="9">
        <v>15.168343393695507</v>
      </c>
      <c r="AP80" s="9">
        <v>72.59624413145539</v>
      </c>
      <c r="AQ80" s="9">
        <v>87.92018779342723</v>
      </c>
      <c r="AR80" s="9">
        <v>5.26224010731053</v>
      </c>
      <c r="AS80" s="9">
        <v>0.7739771965124078</v>
      </c>
      <c r="AT80" s="9">
        <v>1.8571428571428572</v>
      </c>
      <c r="AU80" s="9">
        <v>6.500335345405768</v>
      </c>
      <c r="AV80" s="9">
        <v>102.3138832997988</v>
      </c>
      <c r="AW80" s="9">
        <v>57.269617706237426</v>
      </c>
      <c r="AX80" s="9">
        <v>42.56807511737089</v>
      </c>
      <c r="AY80" s="9">
        <v>1.2380952380952381</v>
      </c>
      <c r="AZ80" s="9">
        <v>0</v>
      </c>
      <c r="BA80" s="9">
        <v>1.2380952380952381</v>
      </c>
      <c r="BB80" s="9">
        <v>0</v>
      </c>
      <c r="BC80" s="9">
        <v>102.3138832997988</v>
      </c>
      <c r="BD80" s="9">
        <v>38.38497652582159</v>
      </c>
      <c r="BE80" s="9">
        <v>21.98054996646546</v>
      </c>
      <c r="BF80" s="9">
        <v>15.323943661971832</v>
      </c>
      <c r="BG80" s="9">
        <v>3.405097250167673</v>
      </c>
      <c r="BH80" s="9">
        <v>14.550637156270959</v>
      </c>
      <c r="BI80" s="9">
        <v>7.430583501006036</v>
      </c>
      <c r="BJ80" s="9">
        <v>1.2380952380952381</v>
      </c>
      <c r="BK80" s="9">
        <v>0</v>
      </c>
      <c r="BL80" s="9">
        <v>102.3138832997988</v>
      </c>
      <c r="BM80" s="9">
        <v>40.55466130114018</v>
      </c>
      <c r="BN80" s="9">
        <v>9.751173708920188</v>
      </c>
      <c r="BO80" s="9">
        <v>14.395036887994635</v>
      </c>
      <c r="BP80" s="9">
        <v>0</v>
      </c>
      <c r="BQ80" s="9">
        <v>32.35010060362173</v>
      </c>
      <c r="BR80" s="9">
        <v>4.17907444668008</v>
      </c>
      <c r="BS80" s="9">
        <v>102.3138832997988</v>
      </c>
      <c r="BT80" s="9">
        <v>54.327967806841045</v>
      </c>
      <c r="BU80" s="9">
        <v>40.55667337357478</v>
      </c>
      <c r="BV80" s="9">
        <v>2.0120724346076457</v>
      </c>
      <c r="BW80" s="9">
        <v>0</v>
      </c>
      <c r="BX80" s="9">
        <v>1.8571428571428572</v>
      </c>
      <c r="BY80" s="9">
        <v>0.9289067739771966</v>
      </c>
      <c r="BZ80" s="9">
        <v>5.417169684775319</v>
      </c>
      <c r="CA80" s="9">
        <v>0</v>
      </c>
      <c r="CB80" s="9">
        <v>0</v>
      </c>
      <c r="CC80" s="9">
        <v>0</v>
      </c>
      <c r="CD80" s="9">
        <v>5.417169684775319</v>
      </c>
      <c r="CE80" s="9">
        <v>100.92085848423876</v>
      </c>
      <c r="CF80" s="9">
        <v>100.30181086519114</v>
      </c>
      <c r="CG80" s="9">
        <v>0.6190476190476191</v>
      </c>
      <c r="CH80" s="9">
        <v>0</v>
      </c>
      <c r="CI80" s="9">
        <v>17.95439302481556</v>
      </c>
      <c r="CJ80" s="9">
        <v>79.09657947686117</v>
      </c>
      <c r="CK80" s="9">
        <v>17.180415828303154</v>
      </c>
      <c r="CL80" s="9">
        <v>11.918175720992622</v>
      </c>
      <c r="CM80" s="9">
        <v>70.73775989268947</v>
      </c>
      <c r="CN80" s="9">
        <v>5.88262910798122</v>
      </c>
      <c r="CO80" s="9">
        <v>10.061703554661301</v>
      </c>
      <c r="CP80" s="9">
        <v>23.063044936284374</v>
      </c>
      <c r="CQ80" s="9">
        <v>0.15492957746478872</v>
      </c>
      <c r="CR80" s="9">
        <v>1.2380952380952381</v>
      </c>
      <c r="CS80" s="9">
        <v>0</v>
      </c>
      <c r="CT80" s="9">
        <v>70.73775989268947</v>
      </c>
      <c r="CU80" s="9">
        <v>30.33735747820255</v>
      </c>
      <c r="CV80" s="9">
        <v>21.824279007377598</v>
      </c>
      <c r="CW80" s="9">
        <v>3.5600268276324614</v>
      </c>
      <c r="CX80" s="9">
        <v>3.405097250167673</v>
      </c>
      <c r="CY80" s="9">
        <v>1.5479543930248156</v>
      </c>
      <c r="CZ80" s="9">
        <v>0</v>
      </c>
      <c r="DA80" s="9">
        <v>0.15492957746478872</v>
      </c>
      <c r="DB80" s="9">
        <v>0</v>
      </c>
      <c r="DC80" s="9">
        <v>0</v>
      </c>
      <c r="DD80" s="9">
        <v>0</v>
      </c>
      <c r="DE80" s="9">
        <v>40.245472837022135</v>
      </c>
      <c r="DF80" s="9">
        <v>1.3936955063715626</v>
      </c>
      <c r="DG80" s="9">
        <v>10.52582159624413</v>
      </c>
      <c r="DH80" s="9">
        <v>3.25083836351442</v>
      </c>
      <c r="DI80" s="9">
        <v>11.918175720992622</v>
      </c>
      <c r="DJ80" s="9">
        <v>13.156941649899396</v>
      </c>
      <c r="DK80" s="9">
        <v>40.245472837022135</v>
      </c>
      <c r="DL80" s="9">
        <v>5.107981220657277</v>
      </c>
      <c r="DM80" s="9">
        <v>0.15492957746478872</v>
      </c>
      <c r="DN80" s="9">
        <v>2.9409792085848423</v>
      </c>
      <c r="DO80" s="9">
        <v>0</v>
      </c>
      <c r="DP80" s="9">
        <v>1.2380952380952381</v>
      </c>
      <c r="DQ80" s="9">
        <v>3.5600268276324614</v>
      </c>
      <c r="DR80" s="9">
        <v>1.8584842387659288</v>
      </c>
      <c r="DS80" s="9">
        <v>0.6197183098591549</v>
      </c>
      <c r="DT80" s="9">
        <v>3.2515090543259557</v>
      </c>
      <c r="DU80" s="9">
        <v>0.15492957746478872</v>
      </c>
      <c r="DV80" s="9">
        <v>0</v>
      </c>
      <c r="DW80" s="9">
        <v>3.0952380952380953</v>
      </c>
      <c r="DX80" s="9">
        <v>1.3930248155600269</v>
      </c>
      <c r="DY80" s="9">
        <v>3.250167672702884</v>
      </c>
      <c r="DZ80" s="9">
        <v>0.6190476190476191</v>
      </c>
      <c r="EA80" s="9">
        <v>3.250167672702884</v>
      </c>
      <c r="EB80" s="9">
        <v>2.9416498993963787</v>
      </c>
      <c r="EC80" s="9">
        <v>6.809523809523809</v>
      </c>
      <c r="ED80" s="9">
        <v>40.245472837022135</v>
      </c>
      <c r="EE80" s="9">
        <v>8.048960429242118</v>
      </c>
      <c r="EF80" s="9">
        <v>3.5606975184439973</v>
      </c>
      <c r="EG80" s="9">
        <v>6.655264922870557</v>
      </c>
      <c r="EH80" s="9">
        <v>2.9416498993963787</v>
      </c>
      <c r="EI80" s="9">
        <v>9.44131455399061</v>
      </c>
      <c r="EJ80" s="9">
        <v>2.7860496311200538</v>
      </c>
      <c r="EK80" s="9">
        <v>0.7739771965124078</v>
      </c>
      <c r="EL80" s="9">
        <v>1.8578135479543931</v>
      </c>
      <c r="EM80" s="9">
        <v>4.179745137491617</v>
      </c>
      <c r="EN80" s="9">
        <v>86.37089201877934</v>
      </c>
      <c r="EO80" s="9">
        <v>15.01475519785379</v>
      </c>
      <c r="EP80" s="9">
        <v>14.085848423876595</v>
      </c>
      <c r="EQ80" s="9">
        <v>9.906103286384976</v>
      </c>
      <c r="ER80" s="9">
        <v>10.215291750503019</v>
      </c>
      <c r="ES80" s="9">
        <v>37.14889336016097</v>
      </c>
      <c r="ET80" s="9">
        <v>87.76123407109323</v>
      </c>
      <c r="EU80" s="9">
        <v>47.054996646545945</v>
      </c>
      <c r="EV80" s="9">
        <v>40.70623742454729</v>
      </c>
      <c r="EW80" s="9">
        <v>40.5513078470825</v>
      </c>
      <c r="EX80" s="9">
        <v>0.15492957746478872</v>
      </c>
      <c r="EY80" s="9">
        <v>47.054996646545945</v>
      </c>
      <c r="EZ80" s="9">
        <v>43.03018108651912</v>
      </c>
      <c r="FA80" s="9">
        <v>3.250167672702884</v>
      </c>
      <c r="FB80" s="9">
        <v>0</v>
      </c>
      <c r="FC80" s="9">
        <v>0.6197183098591549</v>
      </c>
      <c r="FD80" s="9">
        <v>0.15492957746478872</v>
      </c>
      <c r="FE80" s="9">
        <v>7.739101274312541</v>
      </c>
      <c r="FF80" s="9">
        <v>5.572769953051643</v>
      </c>
      <c r="FG80" s="9">
        <v>8.048960429242118</v>
      </c>
      <c r="FH80" s="9">
        <v>10.680080482897385</v>
      </c>
      <c r="FI80" s="9">
        <v>6.346076458752515</v>
      </c>
      <c r="FJ80" s="9">
        <v>1.238765928906774</v>
      </c>
      <c r="FK80" s="9">
        <v>2.0120724346076457</v>
      </c>
      <c r="FL80" s="9">
        <v>0.6190476190476191</v>
      </c>
      <c r="FM80" s="9">
        <v>0</v>
      </c>
      <c r="FN80" s="9">
        <v>2.1670020120724347</v>
      </c>
      <c r="FO80" s="9">
        <v>0.6190476190476191</v>
      </c>
      <c r="FP80" s="9">
        <v>0.7739771965124078</v>
      </c>
      <c r="FQ80" s="9">
        <v>0</v>
      </c>
      <c r="FR80" s="9">
        <v>0</v>
      </c>
      <c r="FS80" s="9">
        <v>1.2380952380952381</v>
      </c>
      <c r="FT80" s="9">
        <v>47.054996646545945</v>
      </c>
      <c r="FU80" s="9">
        <v>0.6190476190476191</v>
      </c>
      <c r="FV80" s="9">
        <v>9.906103286384976</v>
      </c>
      <c r="FW80" s="9">
        <v>2.0120724346076457</v>
      </c>
      <c r="FX80" s="9">
        <v>3.250167672702884</v>
      </c>
      <c r="FY80" s="9">
        <v>2.1670020120724347</v>
      </c>
      <c r="FZ80" s="9">
        <v>0.9289067739771966</v>
      </c>
      <c r="GA80" s="9">
        <v>1.2380952380952381</v>
      </c>
      <c r="GB80" s="9">
        <v>0</v>
      </c>
      <c r="GC80" s="9">
        <v>3.869215291750503</v>
      </c>
      <c r="GD80" s="9">
        <v>3.869885982562039</v>
      </c>
      <c r="GE80" s="9">
        <v>11.763246143527834</v>
      </c>
      <c r="GF80" s="9">
        <v>21.67002012072435</v>
      </c>
      <c r="GG80" s="9">
        <v>20.431254191817573</v>
      </c>
      <c r="GH80" s="9">
        <v>0</v>
      </c>
      <c r="GI80" s="9">
        <v>0</v>
      </c>
      <c r="GJ80" s="9">
        <v>0</v>
      </c>
      <c r="GK80" s="9">
        <v>0.9289067739771966</v>
      </c>
      <c r="GL80" s="9">
        <v>0.30985915492957744</v>
      </c>
      <c r="GM80" s="9">
        <v>58.200536552649226</v>
      </c>
      <c r="GN80" s="9">
        <v>24.300469483568076</v>
      </c>
      <c r="GO80" s="9">
        <v>0</v>
      </c>
      <c r="GP80" s="9">
        <v>0</v>
      </c>
      <c r="GQ80" s="9">
        <v>4.336016096579477</v>
      </c>
      <c r="GR80" s="9">
        <v>0.6190476190476191</v>
      </c>
      <c r="GS80" s="9">
        <v>18.884641180415827</v>
      </c>
      <c r="GT80" s="9">
        <v>7.428571428571429</v>
      </c>
      <c r="GU80" s="9">
        <v>0</v>
      </c>
      <c r="GV80" s="9">
        <v>0</v>
      </c>
      <c r="GW80" s="9">
        <v>2.1670020120724347</v>
      </c>
      <c r="GX80" s="9">
        <v>0.4647887323943662</v>
      </c>
    </row>
    <row r="81" spans="1:206" ht="12.75">
      <c r="A81" s="5" t="s">
        <v>448</v>
      </c>
      <c r="B81" s="9">
        <v>327.35</v>
      </c>
      <c r="C81" s="9">
        <v>377.469298245614</v>
      </c>
      <c r="D81" s="9">
        <v>21.07456140350877</v>
      </c>
      <c r="E81" s="9">
        <v>40.26315789473684</v>
      </c>
      <c r="F81" s="9">
        <v>63.3640350877193</v>
      </c>
      <c r="G81" s="9">
        <v>67.00877192982456</v>
      </c>
      <c r="H81" s="9">
        <v>84.89912280701755</v>
      </c>
      <c r="I81" s="9">
        <v>71.22807017543859</v>
      </c>
      <c r="J81" s="9">
        <v>29.63157894736842</v>
      </c>
      <c r="K81" s="9">
        <v>61.33771929824562</v>
      </c>
      <c r="L81" s="9">
        <v>251.29824561403507</v>
      </c>
      <c r="M81" s="9">
        <v>64.83333333333333</v>
      </c>
      <c r="N81" s="9">
        <v>184.1578947368421</v>
      </c>
      <c r="O81" s="9">
        <v>193.31140350877195</v>
      </c>
      <c r="P81" s="9">
        <v>355.21491228070175</v>
      </c>
      <c r="Q81" s="9">
        <v>22.25438596491228</v>
      </c>
      <c r="R81" s="9">
        <v>143.75</v>
      </c>
      <c r="S81" s="9">
        <v>30.657894736842103</v>
      </c>
      <c r="T81" s="9">
        <v>65.5219298245614</v>
      </c>
      <c r="U81" s="9">
        <v>15.403508771929825</v>
      </c>
      <c r="V81" s="9">
        <v>21.320175438596493</v>
      </c>
      <c r="W81" s="9">
        <v>5.978070175438597</v>
      </c>
      <c r="X81" s="9">
        <v>4.868421052631579</v>
      </c>
      <c r="Y81" s="9">
        <v>106.2280701754386</v>
      </c>
      <c r="Z81" s="9">
        <v>14.140350877192981</v>
      </c>
      <c r="AA81" s="9">
        <v>0.9736842105263158</v>
      </c>
      <c r="AB81" s="9">
        <v>8.201754385964913</v>
      </c>
      <c r="AC81" s="9">
        <v>11.149122807017545</v>
      </c>
      <c r="AD81" s="9">
        <v>212.01315789473682</v>
      </c>
      <c r="AE81" s="9">
        <v>17.035087719298247</v>
      </c>
      <c r="AF81" s="9">
        <v>67.60526315789474</v>
      </c>
      <c r="AG81" s="9">
        <v>37.06140350877193</v>
      </c>
      <c r="AH81" s="9">
        <v>22.04824561403509</v>
      </c>
      <c r="AI81" s="9">
        <v>208.30701754385967</v>
      </c>
      <c r="AJ81" s="9">
        <v>102.75438596491227</v>
      </c>
      <c r="AK81" s="9">
        <v>47.421052631578945</v>
      </c>
      <c r="AL81" s="9">
        <v>13.982456140350877</v>
      </c>
      <c r="AM81" s="9">
        <v>5.004385964912281</v>
      </c>
      <c r="AN81" s="9">
        <v>32.10964912280702</v>
      </c>
      <c r="AO81" s="9">
        <v>43.368421052631575</v>
      </c>
      <c r="AP81" s="9">
        <v>301.99122807017545</v>
      </c>
      <c r="AQ81" s="9">
        <v>348.2719298245614</v>
      </c>
      <c r="AR81" s="9">
        <v>13.93421052631579</v>
      </c>
      <c r="AS81" s="9">
        <v>2.0833333333333335</v>
      </c>
      <c r="AT81" s="9">
        <v>2.9210526315789473</v>
      </c>
      <c r="AU81" s="9">
        <v>10.258771929824562</v>
      </c>
      <c r="AV81" s="9">
        <v>377.469298245614</v>
      </c>
      <c r="AW81" s="9">
        <v>264.53508771929825</v>
      </c>
      <c r="AX81" s="9">
        <v>86.46491228070175</v>
      </c>
      <c r="AY81" s="9">
        <v>3.947368421052632</v>
      </c>
      <c r="AZ81" s="9">
        <v>1.0570175438596492</v>
      </c>
      <c r="BA81" s="9">
        <v>11.649122807017545</v>
      </c>
      <c r="BB81" s="9">
        <v>6.868421052631579</v>
      </c>
      <c r="BC81" s="9">
        <v>377.469298245614</v>
      </c>
      <c r="BD81" s="9">
        <v>203.98245614035088</v>
      </c>
      <c r="BE81" s="9">
        <v>60.004385964912274</v>
      </c>
      <c r="BF81" s="9">
        <v>50.42982456140351</v>
      </c>
      <c r="BG81" s="9">
        <v>17.07017543859649</v>
      </c>
      <c r="BH81" s="9">
        <v>13.289473684210527</v>
      </c>
      <c r="BI81" s="9">
        <v>18.12719298245614</v>
      </c>
      <c r="BJ81" s="9">
        <v>12.56578947368421</v>
      </c>
      <c r="BK81" s="9">
        <v>2</v>
      </c>
      <c r="BL81" s="9">
        <v>377.469298245614</v>
      </c>
      <c r="BM81" s="9">
        <v>112.60087719298247</v>
      </c>
      <c r="BN81" s="9">
        <v>26.57017543859649</v>
      </c>
      <c r="BO81" s="9">
        <v>66.03947368421052</v>
      </c>
      <c r="BP81" s="9">
        <v>0</v>
      </c>
      <c r="BQ81" s="9">
        <v>127.41228070175438</v>
      </c>
      <c r="BR81" s="9">
        <v>43.87280701754386</v>
      </c>
      <c r="BS81" s="9">
        <v>377.469298245614</v>
      </c>
      <c r="BT81" s="9">
        <v>260.4473684210526</v>
      </c>
      <c r="BU81" s="9">
        <v>89.17105263157895</v>
      </c>
      <c r="BV81" s="9">
        <v>2.1403508771929824</v>
      </c>
      <c r="BW81" s="9">
        <v>0.9736842105263158</v>
      </c>
      <c r="BX81" s="9">
        <v>1.973684210526316</v>
      </c>
      <c r="BY81" s="9">
        <v>7.701754385964913</v>
      </c>
      <c r="BZ81" s="9">
        <v>24.736842105263158</v>
      </c>
      <c r="CA81" s="9">
        <v>2.197368421052632</v>
      </c>
      <c r="CB81" s="9">
        <v>4.171052631578947</v>
      </c>
      <c r="CC81" s="9">
        <v>6.140350877192983</v>
      </c>
      <c r="CD81" s="9">
        <v>12.228070175438598</v>
      </c>
      <c r="CE81" s="9">
        <v>365.3201754385965</v>
      </c>
      <c r="CF81" s="9">
        <v>362.3728070175439</v>
      </c>
      <c r="CG81" s="9">
        <v>2.947368421052632</v>
      </c>
      <c r="CH81" s="9">
        <v>0</v>
      </c>
      <c r="CI81" s="9">
        <v>17.539473684210527</v>
      </c>
      <c r="CJ81" s="9">
        <v>339.719298245614</v>
      </c>
      <c r="CK81" s="9">
        <v>67.01754385964912</v>
      </c>
      <c r="CL81" s="9">
        <v>22.653508771929822</v>
      </c>
      <c r="CM81" s="9">
        <v>286.5</v>
      </c>
      <c r="CN81" s="9">
        <v>35.5</v>
      </c>
      <c r="CO81" s="9">
        <v>99.12280701754386</v>
      </c>
      <c r="CP81" s="9">
        <v>44.228070175438596</v>
      </c>
      <c r="CQ81" s="9">
        <v>9.868421052631579</v>
      </c>
      <c r="CR81" s="9">
        <v>3.004385964912281</v>
      </c>
      <c r="CS81" s="9">
        <v>0</v>
      </c>
      <c r="CT81" s="9">
        <v>286.5</v>
      </c>
      <c r="CU81" s="9">
        <v>94.77631578947368</v>
      </c>
      <c r="CV81" s="9">
        <v>50.15789473684211</v>
      </c>
      <c r="CW81" s="9">
        <v>9.982456140350877</v>
      </c>
      <c r="CX81" s="9">
        <v>15.81578947368421</v>
      </c>
      <c r="CY81" s="9">
        <v>14.899122807017545</v>
      </c>
      <c r="CZ81" s="9">
        <v>3.9210526315789473</v>
      </c>
      <c r="DA81" s="9">
        <v>9.868421052631579</v>
      </c>
      <c r="DB81" s="9">
        <v>5.868421052631579</v>
      </c>
      <c r="DC81" s="9">
        <v>1</v>
      </c>
      <c r="DD81" s="9">
        <v>2.9210526315789473</v>
      </c>
      <c r="DE81" s="9">
        <v>181.85526315789474</v>
      </c>
      <c r="DF81" s="9">
        <v>9.175438596491228</v>
      </c>
      <c r="DG81" s="9">
        <v>40.28070175438596</v>
      </c>
      <c r="DH81" s="9">
        <v>18.850877192982455</v>
      </c>
      <c r="DI81" s="9">
        <v>71.78508771929825</v>
      </c>
      <c r="DJ81" s="9">
        <v>41.76315789473684</v>
      </c>
      <c r="DK81" s="9">
        <v>181.85526315789474</v>
      </c>
      <c r="DL81" s="9">
        <v>3.1403508771929824</v>
      </c>
      <c r="DM81" s="9">
        <v>3.004385964912281</v>
      </c>
      <c r="DN81" s="9">
        <v>4.114035087719298</v>
      </c>
      <c r="DO81" s="9">
        <v>1.0833333333333333</v>
      </c>
      <c r="DP81" s="9">
        <v>0</v>
      </c>
      <c r="DQ81" s="9">
        <v>15.285087719298245</v>
      </c>
      <c r="DR81" s="9">
        <v>19.04385964912281</v>
      </c>
      <c r="DS81" s="9">
        <v>6.978070175438597</v>
      </c>
      <c r="DT81" s="9">
        <v>48.666666666666664</v>
      </c>
      <c r="DU81" s="9">
        <v>1.1403508771929824</v>
      </c>
      <c r="DV81" s="9">
        <v>2.030701754385965</v>
      </c>
      <c r="DW81" s="9">
        <v>0</v>
      </c>
      <c r="DX81" s="9">
        <v>7.171052631578947</v>
      </c>
      <c r="DY81" s="9">
        <v>4.114035087719298</v>
      </c>
      <c r="DZ81" s="9">
        <v>10.899122807017545</v>
      </c>
      <c r="EA81" s="9">
        <v>12.482456140350877</v>
      </c>
      <c r="EB81" s="9">
        <v>21.960526315789473</v>
      </c>
      <c r="EC81" s="9">
        <v>20.74122807017544</v>
      </c>
      <c r="ED81" s="9">
        <v>181.85526315789474</v>
      </c>
      <c r="EE81" s="9">
        <v>37.473684210526315</v>
      </c>
      <c r="EF81" s="9">
        <v>23.460526315789473</v>
      </c>
      <c r="EG81" s="9">
        <v>22.771929824561404</v>
      </c>
      <c r="EH81" s="9">
        <v>13.043859649122808</v>
      </c>
      <c r="EI81" s="9">
        <v>27.355263157894736</v>
      </c>
      <c r="EJ81" s="9">
        <v>19.236842105263158</v>
      </c>
      <c r="EK81" s="9">
        <v>8.899122807017545</v>
      </c>
      <c r="EL81" s="9">
        <v>9.118421052631579</v>
      </c>
      <c r="EM81" s="9">
        <v>20.49561403508772</v>
      </c>
      <c r="EN81" s="9">
        <v>316.13157894736844</v>
      </c>
      <c r="EO81" s="9">
        <v>69.32894736842105</v>
      </c>
      <c r="EP81" s="9">
        <v>56.96929824561404</v>
      </c>
      <c r="EQ81" s="9">
        <v>57.83333333333333</v>
      </c>
      <c r="ER81" s="9">
        <v>28.666666666666664</v>
      </c>
      <c r="ES81" s="9">
        <v>103.33333333333334</v>
      </c>
      <c r="ET81" s="9">
        <v>195.82456140350877</v>
      </c>
      <c r="EU81" s="9">
        <v>143.75</v>
      </c>
      <c r="EV81" s="9">
        <v>52.074561403508774</v>
      </c>
      <c r="EW81" s="9">
        <v>48.99122807017544</v>
      </c>
      <c r="EX81" s="9">
        <v>3.0833333333333335</v>
      </c>
      <c r="EY81" s="9">
        <v>143.75</v>
      </c>
      <c r="EZ81" s="9">
        <v>93.10087719298247</v>
      </c>
      <c r="FA81" s="9">
        <v>32.618421052631575</v>
      </c>
      <c r="FB81" s="9">
        <v>13.973684210526315</v>
      </c>
      <c r="FC81" s="9">
        <v>1.0833333333333333</v>
      </c>
      <c r="FD81" s="9">
        <v>2.973684210526316</v>
      </c>
      <c r="FE81" s="9">
        <v>13.425438596491228</v>
      </c>
      <c r="FF81" s="9">
        <v>17.232456140350877</v>
      </c>
      <c r="FG81" s="9">
        <v>13.789473684210527</v>
      </c>
      <c r="FH81" s="9">
        <v>28.99122807017544</v>
      </c>
      <c r="FI81" s="9">
        <v>22.355263157894736</v>
      </c>
      <c r="FJ81" s="9">
        <v>8.144736842105264</v>
      </c>
      <c r="FK81" s="9">
        <v>9.978070175438596</v>
      </c>
      <c r="FL81" s="9">
        <v>7.087719298245615</v>
      </c>
      <c r="FM81" s="9">
        <v>1.973684210526316</v>
      </c>
      <c r="FN81" s="9">
        <v>1.973684210526316</v>
      </c>
      <c r="FO81" s="9">
        <v>5.921052631578947</v>
      </c>
      <c r="FP81" s="9">
        <v>4.978070175438597</v>
      </c>
      <c r="FQ81" s="9">
        <v>0</v>
      </c>
      <c r="FR81" s="9">
        <v>1.9473684210526316</v>
      </c>
      <c r="FS81" s="9">
        <v>5.951754385964912</v>
      </c>
      <c r="FT81" s="9">
        <v>143.75</v>
      </c>
      <c r="FU81" s="9">
        <v>2.947368421052632</v>
      </c>
      <c r="FV81" s="9">
        <v>36.39473684210526</v>
      </c>
      <c r="FW81" s="9">
        <v>13.206140350877194</v>
      </c>
      <c r="FX81" s="9">
        <v>10.956140350877194</v>
      </c>
      <c r="FY81" s="9">
        <v>1.973684210526316</v>
      </c>
      <c r="FZ81" s="9">
        <v>0.9736842105263158</v>
      </c>
      <c r="GA81" s="9">
        <v>0</v>
      </c>
      <c r="GB81" s="9">
        <v>1</v>
      </c>
      <c r="GC81" s="9">
        <v>3.1140350877192984</v>
      </c>
      <c r="GD81" s="9">
        <v>10.31140350877193</v>
      </c>
      <c r="GE81" s="9">
        <v>19.320175438596493</v>
      </c>
      <c r="GF81" s="9">
        <v>39.06140350877193</v>
      </c>
      <c r="GG81" s="9">
        <v>26.890350877192983</v>
      </c>
      <c r="GH81" s="9">
        <v>1</v>
      </c>
      <c r="GI81" s="9">
        <v>7.083333333333333</v>
      </c>
      <c r="GJ81" s="9">
        <v>0</v>
      </c>
      <c r="GK81" s="9">
        <v>1.1403508771929824</v>
      </c>
      <c r="GL81" s="9">
        <v>2.947368421052632</v>
      </c>
      <c r="GM81" s="9">
        <v>233.07456140350877</v>
      </c>
      <c r="GN81" s="9">
        <v>58.3640350877193</v>
      </c>
      <c r="GO81" s="9">
        <v>0</v>
      </c>
      <c r="GP81" s="9">
        <v>1.1403508771929824</v>
      </c>
      <c r="GQ81" s="9">
        <v>27.18859649122807</v>
      </c>
      <c r="GR81" s="9">
        <v>1.9473684210526316</v>
      </c>
      <c r="GS81" s="9">
        <v>84.03947368421052</v>
      </c>
      <c r="GT81" s="9">
        <v>23.24561403508772</v>
      </c>
      <c r="GU81" s="9">
        <v>0</v>
      </c>
      <c r="GV81" s="9">
        <v>4.057017543859649</v>
      </c>
      <c r="GW81" s="9">
        <v>28.06140350877193</v>
      </c>
      <c r="GX81" s="9">
        <v>5.030701754385965</v>
      </c>
    </row>
    <row r="82" spans="1:206" ht="12.75">
      <c r="A82" s="5" t="s">
        <v>353</v>
      </c>
      <c r="B82" s="9">
        <v>75.91</v>
      </c>
      <c r="C82" s="9">
        <v>326</v>
      </c>
      <c r="D82" s="9">
        <v>6</v>
      </c>
      <c r="E82" s="9">
        <v>25</v>
      </c>
      <c r="F82" s="9">
        <v>35</v>
      </c>
      <c r="G82" s="9">
        <v>23</v>
      </c>
      <c r="H82" s="9">
        <v>96</v>
      </c>
      <c r="I82" s="9">
        <v>109</v>
      </c>
      <c r="J82" s="9">
        <v>32</v>
      </c>
      <c r="K82" s="9">
        <v>31</v>
      </c>
      <c r="L82" s="9">
        <v>206</v>
      </c>
      <c r="M82" s="9">
        <v>89</v>
      </c>
      <c r="N82" s="9">
        <v>172</v>
      </c>
      <c r="O82" s="9">
        <v>154</v>
      </c>
      <c r="P82" s="9">
        <v>326</v>
      </c>
      <c r="Q82" s="9">
        <v>0</v>
      </c>
      <c r="R82" s="9">
        <v>163</v>
      </c>
      <c r="S82" s="9">
        <v>49</v>
      </c>
      <c r="T82" s="9">
        <v>84</v>
      </c>
      <c r="U82" s="9">
        <v>17</v>
      </c>
      <c r="V82" s="9">
        <v>9</v>
      </c>
      <c r="W82" s="9">
        <v>3</v>
      </c>
      <c r="X82" s="9">
        <v>1</v>
      </c>
      <c r="Y82" s="9">
        <v>147</v>
      </c>
      <c r="Z82" s="9">
        <v>2</v>
      </c>
      <c r="AA82" s="9">
        <v>0</v>
      </c>
      <c r="AB82" s="9">
        <v>11</v>
      </c>
      <c r="AC82" s="9">
        <v>1</v>
      </c>
      <c r="AD82" s="9">
        <v>248</v>
      </c>
      <c r="AE82" s="9">
        <v>15</v>
      </c>
      <c r="AF82" s="9">
        <v>77</v>
      </c>
      <c r="AG82" s="9">
        <v>57</v>
      </c>
      <c r="AH82" s="9">
        <v>14</v>
      </c>
      <c r="AI82" s="9">
        <v>166</v>
      </c>
      <c r="AJ82" s="9">
        <v>94</v>
      </c>
      <c r="AK82" s="9">
        <v>49</v>
      </c>
      <c r="AL82" s="9">
        <v>12</v>
      </c>
      <c r="AM82" s="9">
        <v>5</v>
      </c>
      <c r="AN82" s="9">
        <v>36</v>
      </c>
      <c r="AO82" s="9">
        <v>47</v>
      </c>
      <c r="AP82" s="9">
        <v>243</v>
      </c>
      <c r="AQ82" s="9">
        <v>274</v>
      </c>
      <c r="AR82" s="9">
        <v>33</v>
      </c>
      <c r="AS82" s="9">
        <v>2</v>
      </c>
      <c r="AT82" s="9">
        <v>2</v>
      </c>
      <c r="AU82" s="9">
        <v>15</v>
      </c>
      <c r="AV82" s="9">
        <v>326</v>
      </c>
      <c r="AW82" s="9">
        <v>169</v>
      </c>
      <c r="AX82" s="9">
        <v>148</v>
      </c>
      <c r="AY82" s="9">
        <v>4</v>
      </c>
      <c r="AZ82" s="9">
        <v>0</v>
      </c>
      <c r="BA82" s="9">
        <v>3</v>
      </c>
      <c r="BB82" s="9">
        <v>0</v>
      </c>
      <c r="BC82" s="9">
        <v>326</v>
      </c>
      <c r="BD82" s="9">
        <v>129</v>
      </c>
      <c r="BE82" s="9">
        <v>75</v>
      </c>
      <c r="BF82" s="9">
        <v>26</v>
      </c>
      <c r="BG82" s="9">
        <v>18</v>
      </c>
      <c r="BH82" s="9">
        <v>48</v>
      </c>
      <c r="BI82" s="9">
        <v>23</v>
      </c>
      <c r="BJ82" s="9">
        <v>7</v>
      </c>
      <c r="BK82" s="9">
        <v>0</v>
      </c>
      <c r="BL82" s="9">
        <v>326</v>
      </c>
      <c r="BM82" s="9">
        <v>69</v>
      </c>
      <c r="BN82" s="9">
        <v>14</v>
      </c>
      <c r="BO82" s="9">
        <v>59</v>
      </c>
      <c r="BP82" s="9">
        <v>1</v>
      </c>
      <c r="BQ82" s="9">
        <v>134</v>
      </c>
      <c r="BR82" s="9">
        <v>47</v>
      </c>
      <c r="BS82" s="9">
        <v>326</v>
      </c>
      <c r="BT82" s="9">
        <v>150</v>
      </c>
      <c r="BU82" s="9">
        <v>158</v>
      </c>
      <c r="BV82" s="9">
        <v>1</v>
      </c>
      <c r="BW82" s="9">
        <v>1</v>
      </c>
      <c r="BX82" s="9">
        <v>2</v>
      </c>
      <c r="BY82" s="9">
        <v>5</v>
      </c>
      <c r="BZ82" s="9">
        <v>16</v>
      </c>
      <c r="CA82" s="9">
        <v>0</v>
      </c>
      <c r="CB82" s="9">
        <v>0</v>
      </c>
      <c r="CC82" s="9">
        <v>1</v>
      </c>
      <c r="CD82" s="9">
        <v>15</v>
      </c>
      <c r="CE82" s="9">
        <v>324</v>
      </c>
      <c r="CF82" s="9">
        <v>324</v>
      </c>
      <c r="CG82" s="9">
        <v>0</v>
      </c>
      <c r="CH82" s="9">
        <v>0</v>
      </c>
      <c r="CI82" s="9">
        <v>61</v>
      </c>
      <c r="CJ82" s="9">
        <v>250</v>
      </c>
      <c r="CK82" s="9">
        <v>58</v>
      </c>
      <c r="CL82" s="9">
        <v>46</v>
      </c>
      <c r="CM82" s="9">
        <v>263</v>
      </c>
      <c r="CN82" s="9">
        <v>23</v>
      </c>
      <c r="CO82" s="9">
        <v>55</v>
      </c>
      <c r="CP82" s="9">
        <v>66</v>
      </c>
      <c r="CQ82" s="9">
        <v>12</v>
      </c>
      <c r="CR82" s="9">
        <v>2</v>
      </c>
      <c r="CS82" s="9">
        <v>0</v>
      </c>
      <c r="CT82" s="9">
        <v>263</v>
      </c>
      <c r="CU82" s="9">
        <v>105</v>
      </c>
      <c r="CV82" s="9">
        <v>79</v>
      </c>
      <c r="CW82" s="9">
        <v>6</v>
      </c>
      <c r="CX82" s="9">
        <v>5</v>
      </c>
      <c r="CY82" s="9">
        <v>12</v>
      </c>
      <c r="CZ82" s="9">
        <v>3</v>
      </c>
      <c r="DA82" s="9">
        <v>12</v>
      </c>
      <c r="DB82" s="9">
        <v>1</v>
      </c>
      <c r="DC82" s="9">
        <v>6</v>
      </c>
      <c r="DD82" s="9">
        <v>0</v>
      </c>
      <c r="DE82" s="9">
        <v>146</v>
      </c>
      <c r="DF82" s="9">
        <v>12</v>
      </c>
      <c r="DG82" s="9">
        <v>31</v>
      </c>
      <c r="DH82" s="9">
        <v>19</v>
      </c>
      <c r="DI82" s="9">
        <v>46</v>
      </c>
      <c r="DJ82" s="9">
        <v>38</v>
      </c>
      <c r="DK82" s="9">
        <v>146</v>
      </c>
      <c r="DL82" s="9">
        <v>20</v>
      </c>
      <c r="DM82" s="9">
        <v>0</v>
      </c>
      <c r="DN82" s="9">
        <v>5</v>
      </c>
      <c r="DO82" s="9">
        <v>0</v>
      </c>
      <c r="DP82" s="9">
        <v>1</v>
      </c>
      <c r="DQ82" s="9">
        <v>17</v>
      </c>
      <c r="DR82" s="9">
        <v>9</v>
      </c>
      <c r="DS82" s="9">
        <v>10</v>
      </c>
      <c r="DT82" s="9">
        <v>23</v>
      </c>
      <c r="DU82" s="9">
        <v>3</v>
      </c>
      <c r="DV82" s="9">
        <v>1</v>
      </c>
      <c r="DW82" s="9">
        <v>3</v>
      </c>
      <c r="DX82" s="9">
        <v>8</v>
      </c>
      <c r="DY82" s="9">
        <v>8</v>
      </c>
      <c r="DZ82" s="9">
        <v>6</v>
      </c>
      <c r="EA82" s="9">
        <v>3</v>
      </c>
      <c r="EB82" s="9">
        <v>14</v>
      </c>
      <c r="EC82" s="9">
        <v>15</v>
      </c>
      <c r="ED82" s="9">
        <v>146</v>
      </c>
      <c r="EE82" s="9">
        <v>17</v>
      </c>
      <c r="EF82" s="9">
        <v>13</v>
      </c>
      <c r="EG82" s="9">
        <v>19</v>
      </c>
      <c r="EH82" s="9">
        <v>16</v>
      </c>
      <c r="EI82" s="9">
        <v>39</v>
      </c>
      <c r="EJ82" s="9">
        <v>11</v>
      </c>
      <c r="EK82" s="9">
        <v>6</v>
      </c>
      <c r="EL82" s="9">
        <v>9</v>
      </c>
      <c r="EM82" s="9">
        <v>16</v>
      </c>
      <c r="EN82" s="9">
        <v>295</v>
      </c>
      <c r="EO82" s="9">
        <v>75</v>
      </c>
      <c r="EP82" s="9">
        <v>56</v>
      </c>
      <c r="EQ82" s="9">
        <v>39</v>
      </c>
      <c r="ER82" s="9">
        <v>29</v>
      </c>
      <c r="ES82" s="9">
        <v>96</v>
      </c>
      <c r="ET82" s="9">
        <v>248</v>
      </c>
      <c r="EU82" s="9">
        <v>163</v>
      </c>
      <c r="EV82" s="9">
        <v>85</v>
      </c>
      <c r="EW82" s="9">
        <v>78</v>
      </c>
      <c r="EX82" s="9">
        <v>7</v>
      </c>
      <c r="EY82" s="9">
        <v>163</v>
      </c>
      <c r="EZ82" s="9">
        <v>150</v>
      </c>
      <c r="FA82" s="9">
        <v>3</v>
      </c>
      <c r="FB82" s="9">
        <v>2</v>
      </c>
      <c r="FC82" s="9">
        <v>0</v>
      </c>
      <c r="FD82" s="9">
        <v>8</v>
      </c>
      <c r="FE82" s="9">
        <v>24</v>
      </c>
      <c r="FF82" s="9">
        <v>25</v>
      </c>
      <c r="FG82" s="9">
        <v>17</v>
      </c>
      <c r="FH82" s="9">
        <v>49</v>
      </c>
      <c r="FI82" s="9">
        <v>10</v>
      </c>
      <c r="FJ82" s="9">
        <v>6</v>
      </c>
      <c r="FK82" s="9">
        <v>10</v>
      </c>
      <c r="FL82" s="9">
        <v>5</v>
      </c>
      <c r="FM82" s="9">
        <v>4</v>
      </c>
      <c r="FN82" s="9">
        <v>4</v>
      </c>
      <c r="FO82" s="9">
        <v>4</v>
      </c>
      <c r="FP82" s="9">
        <v>2</v>
      </c>
      <c r="FQ82" s="9">
        <v>0</v>
      </c>
      <c r="FR82" s="9">
        <v>3</v>
      </c>
      <c r="FS82" s="9">
        <v>0</v>
      </c>
      <c r="FT82" s="9">
        <v>163</v>
      </c>
      <c r="FU82" s="9">
        <v>5</v>
      </c>
      <c r="FV82" s="9">
        <v>21</v>
      </c>
      <c r="FW82" s="9">
        <v>5</v>
      </c>
      <c r="FX82" s="9">
        <v>9</v>
      </c>
      <c r="FY82" s="9">
        <v>4</v>
      </c>
      <c r="FZ82" s="9">
        <v>1</v>
      </c>
      <c r="GA82" s="9">
        <v>0</v>
      </c>
      <c r="GB82" s="9">
        <v>3</v>
      </c>
      <c r="GC82" s="9">
        <v>12</v>
      </c>
      <c r="GD82" s="9">
        <v>12</v>
      </c>
      <c r="GE82" s="9">
        <v>20</v>
      </c>
      <c r="GF82" s="9">
        <v>64</v>
      </c>
      <c r="GG82" s="9">
        <v>61</v>
      </c>
      <c r="GH82" s="9">
        <v>2</v>
      </c>
      <c r="GI82" s="9">
        <v>1</v>
      </c>
      <c r="GJ82" s="9">
        <v>0</v>
      </c>
      <c r="GK82" s="9">
        <v>0</v>
      </c>
      <c r="GL82" s="9">
        <v>0</v>
      </c>
      <c r="GM82" s="9">
        <v>177</v>
      </c>
      <c r="GN82" s="9">
        <v>63</v>
      </c>
      <c r="GO82" s="9">
        <v>0</v>
      </c>
      <c r="GP82" s="9">
        <v>1</v>
      </c>
      <c r="GQ82" s="9">
        <v>22</v>
      </c>
      <c r="GR82" s="9">
        <v>5</v>
      </c>
      <c r="GS82" s="9">
        <v>77</v>
      </c>
      <c r="GT82" s="9">
        <v>3</v>
      </c>
      <c r="GU82" s="9">
        <v>0</v>
      </c>
      <c r="GV82" s="9">
        <v>0</v>
      </c>
      <c r="GW82" s="9">
        <v>4</v>
      </c>
      <c r="GX82" s="9">
        <v>2</v>
      </c>
    </row>
    <row r="83" spans="1:206" ht="12.75">
      <c r="A83" s="5" t="s">
        <v>449</v>
      </c>
      <c r="B83" s="9">
        <v>219.76</v>
      </c>
      <c r="C83" s="9">
        <v>296.82608695652175</v>
      </c>
      <c r="D83" s="9">
        <v>15.173913043478262</v>
      </c>
      <c r="E83" s="9">
        <v>60.869565217391305</v>
      </c>
      <c r="F83" s="9">
        <v>18.782608695652172</v>
      </c>
      <c r="G83" s="9">
        <v>57.52173913043478</v>
      </c>
      <c r="H83" s="9">
        <v>60.73913043478261</v>
      </c>
      <c r="I83" s="9">
        <v>50.34782608695652</v>
      </c>
      <c r="J83" s="9">
        <v>33.391304347826086</v>
      </c>
      <c r="K83" s="9">
        <v>76.04347826086956</v>
      </c>
      <c r="L83" s="9">
        <v>154.65217391304347</v>
      </c>
      <c r="M83" s="9">
        <v>66.13043478260869</v>
      </c>
      <c r="N83" s="9">
        <v>152.2173913043478</v>
      </c>
      <c r="O83" s="9">
        <v>144.6086956521739</v>
      </c>
      <c r="P83" s="9">
        <v>296.82608695652175</v>
      </c>
      <c r="Q83" s="9">
        <v>0</v>
      </c>
      <c r="R83" s="9">
        <v>119.30434782608695</v>
      </c>
      <c r="S83" s="9">
        <v>36.173913043478265</v>
      </c>
      <c r="T83" s="9">
        <v>41.21739130434783</v>
      </c>
      <c r="U83" s="9">
        <v>14.565217391304348</v>
      </c>
      <c r="V83" s="9">
        <v>13.217391304347826</v>
      </c>
      <c r="W83" s="9">
        <v>7.130434782608695</v>
      </c>
      <c r="X83" s="9">
        <v>7</v>
      </c>
      <c r="Y83" s="9">
        <v>83.08695652173913</v>
      </c>
      <c r="Z83" s="9">
        <v>4</v>
      </c>
      <c r="AA83" s="9">
        <v>13.173913043478262</v>
      </c>
      <c r="AB83" s="9">
        <v>13.565217391304348</v>
      </c>
      <c r="AC83" s="9">
        <v>3.260869565217391</v>
      </c>
      <c r="AD83" s="9">
        <v>160.95652173913044</v>
      </c>
      <c r="AE83" s="9">
        <v>17.913043478260867</v>
      </c>
      <c r="AF83" s="9">
        <v>58.173913043478265</v>
      </c>
      <c r="AG83" s="9">
        <v>28.956521739130437</v>
      </c>
      <c r="AH83" s="9">
        <v>14.26086956521739</v>
      </c>
      <c r="AI83" s="9">
        <v>169.08695652173913</v>
      </c>
      <c r="AJ83" s="9">
        <v>84.73913043478261</v>
      </c>
      <c r="AK83" s="9">
        <v>35.869565217391305</v>
      </c>
      <c r="AL83" s="9">
        <v>6.130434782608695</v>
      </c>
      <c r="AM83" s="9">
        <v>1</v>
      </c>
      <c r="AN83" s="9">
        <v>18.52173913043478</v>
      </c>
      <c r="AO83" s="9">
        <v>32.47826086956522</v>
      </c>
      <c r="AP83" s="9">
        <v>245.82608695652175</v>
      </c>
      <c r="AQ83" s="9">
        <v>274.95652173913044</v>
      </c>
      <c r="AR83" s="9">
        <v>15.521739130434781</v>
      </c>
      <c r="AS83" s="9">
        <v>1.1304347826086956</v>
      </c>
      <c r="AT83" s="9">
        <v>1.0434782608695652</v>
      </c>
      <c r="AU83" s="9">
        <v>4.173913043478261</v>
      </c>
      <c r="AV83" s="9">
        <v>296.82608695652175</v>
      </c>
      <c r="AW83" s="9">
        <v>239.3478260869565</v>
      </c>
      <c r="AX83" s="9">
        <v>52.173913043478265</v>
      </c>
      <c r="AY83" s="9">
        <v>3</v>
      </c>
      <c r="AZ83" s="9">
        <v>0</v>
      </c>
      <c r="BA83" s="9">
        <v>1.2608695652173914</v>
      </c>
      <c r="BB83" s="9">
        <v>0</v>
      </c>
      <c r="BC83" s="9">
        <v>296.82608695652175</v>
      </c>
      <c r="BD83" s="9">
        <v>182.43478260869566</v>
      </c>
      <c r="BE83" s="9">
        <v>32.434782608695656</v>
      </c>
      <c r="BF83" s="9">
        <v>52.826086956521735</v>
      </c>
      <c r="BG83" s="9">
        <v>3.217391304347826</v>
      </c>
      <c r="BH83" s="9">
        <v>10.434782608695652</v>
      </c>
      <c r="BI83" s="9">
        <v>13.26086956521739</v>
      </c>
      <c r="BJ83" s="9">
        <v>2.217391304347826</v>
      </c>
      <c r="BK83" s="9">
        <v>0</v>
      </c>
      <c r="BL83" s="9">
        <v>296.82608695652175</v>
      </c>
      <c r="BM83" s="9">
        <v>109.43478260869566</v>
      </c>
      <c r="BN83" s="9">
        <v>7.130434782608695</v>
      </c>
      <c r="BO83" s="9">
        <v>48.73913043478261</v>
      </c>
      <c r="BP83" s="9">
        <v>0</v>
      </c>
      <c r="BQ83" s="9">
        <v>94.73913043478261</v>
      </c>
      <c r="BR83" s="9">
        <v>36.73913043478261</v>
      </c>
      <c r="BS83" s="9">
        <v>296.82608695652175</v>
      </c>
      <c r="BT83" s="9">
        <v>234.3478260869565</v>
      </c>
      <c r="BU83" s="9">
        <v>55.04347826086956</v>
      </c>
      <c r="BV83" s="9">
        <v>1</v>
      </c>
      <c r="BW83" s="9">
        <v>0</v>
      </c>
      <c r="BX83" s="9">
        <v>1</v>
      </c>
      <c r="BY83" s="9">
        <v>1.1304347826086956</v>
      </c>
      <c r="BZ83" s="9">
        <v>6.434782608695652</v>
      </c>
      <c r="CA83" s="9">
        <v>0</v>
      </c>
      <c r="CB83" s="9">
        <v>0.13043478260869565</v>
      </c>
      <c r="CC83" s="9">
        <v>0.08695652173913043</v>
      </c>
      <c r="CD83" s="9">
        <v>6.217391304347826</v>
      </c>
      <c r="CE83" s="9">
        <v>289.6521739130435</v>
      </c>
      <c r="CF83" s="9">
        <v>288.52173913043475</v>
      </c>
      <c r="CG83" s="9">
        <v>1.1304347826086956</v>
      </c>
      <c r="CH83" s="9">
        <v>0</v>
      </c>
      <c r="CI83" s="9">
        <v>46.47826086956522</v>
      </c>
      <c r="CJ83" s="9">
        <v>227.95652173913044</v>
      </c>
      <c r="CK83" s="9">
        <v>42.04347826086956</v>
      </c>
      <c r="CL83" s="9">
        <v>20.565217391304348</v>
      </c>
      <c r="CM83" s="9">
        <v>187.3913043478261</v>
      </c>
      <c r="CN83" s="9">
        <v>22.869565217391305</v>
      </c>
      <c r="CO83" s="9">
        <v>67.69565217391305</v>
      </c>
      <c r="CP83" s="9">
        <v>32.65217391304348</v>
      </c>
      <c r="CQ83" s="9">
        <v>6</v>
      </c>
      <c r="CR83" s="9">
        <v>1.0434782608695652</v>
      </c>
      <c r="CS83" s="9">
        <v>0</v>
      </c>
      <c r="CT83" s="9">
        <v>187.3913043478261</v>
      </c>
      <c r="CU83" s="9">
        <v>57.130434782608695</v>
      </c>
      <c r="CV83" s="9">
        <v>31.608695652173914</v>
      </c>
      <c r="CW83" s="9">
        <v>4.086956521739131</v>
      </c>
      <c r="CX83" s="9">
        <v>14.217391304347826</v>
      </c>
      <c r="CY83" s="9">
        <v>3.1304347826086953</v>
      </c>
      <c r="CZ83" s="9">
        <v>4.086956521739131</v>
      </c>
      <c r="DA83" s="9">
        <v>6</v>
      </c>
      <c r="DB83" s="9">
        <v>1</v>
      </c>
      <c r="DC83" s="9">
        <v>2</v>
      </c>
      <c r="DD83" s="9">
        <v>1</v>
      </c>
      <c r="DE83" s="9">
        <v>124.26086956521739</v>
      </c>
      <c r="DF83" s="9">
        <v>9.304347826086957</v>
      </c>
      <c r="DG83" s="9">
        <v>21.956521739130434</v>
      </c>
      <c r="DH83" s="9">
        <v>8.521739130434783</v>
      </c>
      <c r="DI83" s="9">
        <v>40.086956521739125</v>
      </c>
      <c r="DJ83" s="9">
        <v>44.391304347826086</v>
      </c>
      <c r="DK83" s="9">
        <v>124.26086956521739</v>
      </c>
      <c r="DL83" s="9">
        <v>16.304347826086957</v>
      </c>
      <c r="DM83" s="9">
        <v>4</v>
      </c>
      <c r="DN83" s="9">
        <v>3.1304347826086953</v>
      </c>
      <c r="DO83" s="9">
        <v>2</v>
      </c>
      <c r="DP83" s="9">
        <v>0.08695652173913043</v>
      </c>
      <c r="DQ83" s="9">
        <v>17.304347826086957</v>
      </c>
      <c r="DR83" s="9">
        <v>6.304347826086957</v>
      </c>
      <c r="DS83" s="9">
        <v>10.478260869565219</v>
      </c>
      <c r="DT83" s="9">
        <v>16</v>
      </c>
      <c r="DU83" s="9">
        <v>2.0434782608695654</v>
      </c>
      <c r="DV83" s="9">
        <v>1.0869565217391304</v>
      </c>
      <c r="DW83" s="9">
        <v>2.391304347826087</v>
      </c>
      <c r="DX83" s="9">
        <v>1.0869565217391304</v>
      </c>
      <c r="DY83" s="9">
        <v>5.173913043478261</v>
      </c>
      <c r="DZ83" s="9">
        <v>6.043478260869565</v>
      </c>
      <c r="EA83" s="9">
        <v>9.304347826086957</v>
      </c>
      <c r="EB83" s="9">
        <v>13.347826086956522</v>
      </c>
      <c r="EC83" s="9">
        <v>8.173913043478262</v>
      </c>
      <c r="ED83" s="9">
        <v>124.26086956521739</v>
      </c>
      <c r="EE83" s="9">
        <v>16</v>
      </c>
      <c r="EF83" s="9">
        <v>17.47826086956522</v>
      </c>
      <c r="EG83" s="9">
        <v>16.47826086956522</v>
      </c>
      <c r="EH83" s="9">
        <v>6.217391304347826</v>
      </c>
      <c r="EI83" s="9">
        <v>33.04347826086956</v>
      </c>
      <c r="EJ83" s="9">
        <v>8.652173913043478</v>
      </c>
      <c r="EK83" s="9">
        <v>5.043478260869565</v>
      </c>
      <c r="EL83" s="9">
        <v>14.130434782608695</v>
      </c>
      <c r="EM83" s="9">
        <v>7.217391304347826</v>
      </c>
      <c r="EN83" s="9">
        <v>220.7826086956522</v>
      </c>
      <c r="EO83" s="9">
        <v>45.30434782608695</v>
      </c>
      <c r="EP83" s="9">
        <v>47.21739130434783</v>
      </c>
      <c r="EQ83" s="9">
        <v>31.304347826086957</v>
      </c>
      <c r="ER83" s="9">
        <v>16.608695652173914</v>
      </c>
      <c r="ES83" s="9">
        <v>80.34782608695653</v>
      </c>
      <c r="ET83" s="9">
        <v>186.8695652173913</v>
      </c>
      <c r="EU83" s="9">
        <v>119.30434782608695</v>
      </c>
      <c r="EV83" s="9">
        <v>67.56521739130434</v>
      </c>
      <c r="EW83" s="9">
        <v>63.434782608695656</v>
      </c>
      <c r="EX83" s="9">
        <v>4.130434782608695</v>
      </c>
      <c r="EY83" s="9">
        <v>119.26086956521739</v>
      </c>
      <c r="EZ83" s="9">
        <v>82.86956521739131</v>
      </c>
      <c r="FA83" s="9">
        <v>25.913043478260867</v>
      </c>
      <c r="FB83" s="9">
        <v>8.130434782608695</v>
      </c>
      <c r="FC83" s="9">
        <v>0.30434782608695654</v>
      </c>
      <c r="FD83" s="9">
        <v>2.0434782608695654</v>
      </c>
      <c r="FE83" s="9">
        <v>22.304347826086957</v>
      </c>
      <c r="FF83" s="9">
        <v>13.869565217391305</v>
      </c>
      <c r="FG83" s="9">
        <v>16.217391304347828</v>
      </c>
      <c r="FH83" s="9">
        <v>11.608695652173914</v>
      </c>
      <c r="FI83" s="9">
        <v>20.47826086956522</v>
      </c>
      <c r="FJ83" s="9">
        <v>7.130434782608695</v>
      </c>
      <c r="FK83" s="9">
        <v>6.130434782608695</v>
      </c>
      <c r="FL83" s="9">
        <v>5.043478260869565</v>
      </c>
      <c r="FM83" s="9">
        <v>1</v>
      </c>
      <c r="FN83" s="9">
        <v>4.130434782608695</v>
      </c>
      <c r="FO83" s="9">
        <v>2.130434782608696</v>
      </c>
      <c r="FP83" s="9">
        <v>5.043478260869565</v>
      </c>
      <c r="FQ83" s="9">
        <v>0</v>
      </c>
      <c r="FR83" s="9">
        <v>0</v>
      </c>
      <c r="FS83" s="9">
        <v>4.217391304347826</v>
      </c>
      <c r="FT83" s="9">
        <v>119.30434782608695</v>
      </c>
      <c r="FU83" s="9">
        <v>3.0434782608695654</v>
      </c>
      <c r="FV83" s="9">
        <v>34.69565217391305</v>
      </c>
      <c r="FW83" s="9">
        <v>11.173913043478262</v>
      </c>
      <c r="FX83" s="9">
        <v>10.217391304347826</v>
      </c>
      <c r="FY83" s="9">
        <v>4.130434782608695</v>
      </c>
      <c r="FZ83" s="9">
        <v>0.043478260869565216</v>
      </c>
      <c r="GA83" s="9">
        <v>2.0869565217391304</v>
      </c>
      <c r="GB83" s="9">
        <v>2</v>
      </c>
      <c r="GC83" s="9">
        <v>14.173913043478262</v>
      </c>
      <c r="GD83" s="9">
        <v>8.130434782608695</v>
      </c>
      <c r="GE83" s="9">
        <v>25.26086956521739</v>
      </c>
      <c r="GF83" s="9">
        <v>44.73913043478261</v>
      </c>
      <c r="GG83" s="9">
        <v>33.608695652173914</v>
      </c>
      <c r="GH83" s="9">
        <v>0</v>
      </c>
      <c r="GI83" s="9">
        <v>2</v>
      </c>
      <c r="GJ83" s="9">
        <v>2.0434782608695654</v>
      </c>
      <c r="GK83" s="9">
        <v>6.086956521739131</v>
      </c>
      <c r="GL83" s="9">
        <v>1</v>
      </c>
      <c r="GM83" s="9">
        <v>188.17391304347825</v>
      </c>
      <c r="GN83" s="9">
        <v>54.086956521739125</v>
      </c>
      <c r="GO83" s="9">
        <v>0</v>
      </c>
      <c r="GP83" s="9">
        <v>1.0434782608695652</v>
      </c>
      <c r="GQ83" s="9">
        <v>33.130434782608695</v>
      </c>
      <c r="GR83" s="9">
        <v>0</v>
      </c>
      <c r="GS83" s="9">
        <v>53.826086956521735</v>
      </c>
      <c r="GT83" s="9">
        <v>20.347826086956523</v>
      </c>
      <c r="GU83" s="9">
        <v>1</v>
      </c>
      <c r="GV83" s="9">
        <v>6.086956521739131</v>
      </c>
      <c r="GW83" s="9">
        <v>15.565217391304348</v>
      </c>
      <c r="GX83" s="9">
        <v>3.0869565217391304</v>
      </c>
    </row>
    <row r="84" spans="1:206" ht="12.75">
      <c r="A84" s="5" t="s">
        <v>354</v>
      </c>
      <c r="B84" s="9">
        <v>190.08</v>
      </c>
      <c r="C84" s="9">
        <v>122.57954545454545</v>
      </c>
      <c r="D84" s="9">
        <v>6.090909090909091</v>
      </c>
      <c r="E84" s="9">
        <v>18.272727272727273</v>
      </c>
      <c r="F84" s="9">
        <v>16.75</v>
      </c>
      <c r="G84" s="9">
        <v>26.647727272727273</v>
      </c>
      <c r="H84" s="9">
        <v>31.21590909090909</v>
      </c>
      <c r="I84" s="9">
        <v>15.988636363636363</v>
      </c>
      <c r="J84" s="9">
        <v>7.613636363636363</v>
      </c>
      <c r="K84" s="9">
        <v>24.363636363636363</v>
      </c>
      <c r="L84" s="9">
        <v>82.22727272727273</v>
      </c>
      <c r="M84" s="9">
        <v>15.988636363636363</v>
      </c>
      <c r="N84" s="9">
        <v>61.67045454545455</v>
      </c>
      <c r="O84" s="9">
        <v>60.90909090909091</v>
      </c>
      <c r="P84" s="9">
        <v>120.29545454545455</v>
      </c>
      <c r="Q84" s="9">
        <v>2.284090909090909</v>
      </c>
      <c r="R84" s="9">
        <v>51.01136363636363</v>
      </c>
      <c r="S84" s="9">
        <v>12.943181818181818</v>
      </c>
      <c r="T84" s="9">
        <v>18.272727272727273</v>
      </c>
      <c r="U84" s="9">
        <v>9.897727272727273</v>
      </c>
      <c r="V84" s="9">
        <v>8.375</v>
      </c>
      <c r="W84" s="9">
        <v>1.5227272727272727</v>
      </c>
      <c r="X84" s="9">
        <v>0</v>
      </c>
      <c r="Y84" s="9">
        <v>29.693181818181817</v>
      </c>
      <c r="Z84" s="9">
        <v>1.5227272727272727</v>
      </c>
      <c r="AA84" s="9">
        <v>6.8522727272727275</v>
      </c>
      <c r="AB84" s="9">
        <v>3.8068181818181817</v>
      </c>
      <c r="AC84" s="9">
        <v>6.8522727272727275</v>
      </c>
      <c r="AD84" s="9">
        <v>81.4659090909091</v>
      </c>
      <c r="AE84" s="9">
        <v>3.8068181818181817</v>
      </c>
      <c r="AF84" s="9">
        <v>19.03409090909091</v>
      </c>
      <c r="AG84" s="9">
        <v>22.079545454545453</v>
      </c>
      <c r="AH84" s="9">
        <v>6.090909090909091</v>
      </c>
      <c r="AI84" s="9">
        <v>75.375</v>
      </c>
      <c r="AJ84" s="9">
        <v>28.931818181818183</v>
      </c>
      <c r="AK84" s="9">
        <v>12.181818181818182</v>
      </c>
      <c r="AL84" s="9">
        <v>4.568181818181818</v>
      </c>
      <c r="AM84" s="9">
        <v>1.5227272727272727</v>
      </c>
      <c r="AN84" s="9">
        <v>8.375</v>
      </c>
      <c r="AO84" s="9">
        <v>12.181818181818182</v>
      </c>
      <c r="AP84" s="9">
        <v>102.02272727272727</v>
      </c>
      <c r="AQ84" s="9">
        <v>110.39772727272727</v>
      </c>
      <c r="AR84" s="9">
        <v>6.8522727272727275</v>
      </c>
      <c r="AS84" s="9">
        <v>0.7613636363636364</v>
      </c>
      <c r="AT84" s="9">
        <v>1.5227272727272727</v>
      </c>
      <c r="AU84" s="9">
        <v>3.0454545454545454</v>
      </c>
      <c r="AV84" s="9">
        <v>122.57954545454545</v>
      </c>
      <c r="AW84" s="9">
        <v>85.27272727272727</v>
      </c>
      <c r="AX84" s="9">
        <v>31.21590909090909</v>
      </c>
      <c r="AY84" s="9">
        <v>1.5227272727272727</v>
      </c>
      <c r="AZ84" s="9">
        <v>0</v>
      </c>
      <c r="BA84" s="9">
        <v>4.568181818181818</v>
      </c>
      <c r="BB84" s="9">
        <v>0</v>
      </c>
      <c r="BC84" s="9">
        <v>122.57954545454545</v>
      </c>
      <c r="BD84" s="9">
        <v>64.7159090909091</v>
      </c>
      <c r="BE84" s="9">
        <v>15.988636363636363</v>
      </c>
      <c r="BF84" s="9">
        <v>16.75</v>
      </c>
      <c r="BG84" s="9">
        <v>6.090909090909091</v>
      </c>
      <c r="BH84" s="9">
        <v>6.8522727272727275</v>
      </c>
      <c r="BI84" s="9">
        <v>8.375</v>
      </c>
      <c r="BJ84" s="9">
        <v>3.8068181818181817</v>
      </c>
      <c r="BK84" s="9">
        <v>0</v>
      </c>
      <c r="BL84" s="9">
        <v>122.57954545454545</v>
      </c>
      <c r="BM84" s="9">
        <v>13.704545454545455</v>
      </c>
      <c r="BN84" s="9">
        <v>19.795454545454547</v>
      </c>
      <c r="BO84" s="9">
        <v>19.03409090909091</v>
      </c>
      <c r="BP84" s="9">
        <v>0</v>
      </c>
      <c r="BQ84" s="9">
        <v>55.57954545454545</v>
      </c>
      <c r="BR84" s="9">
        <v>12.181818181818182</v>
      </c>
      <c r="BS84" s="9">
        <v>122.57954545454545</v>
      </c>
      <c r="BT84" s="9">
        <v>81.4659090909091</v>
      </c>
      <c r="BU84" s="9">
        <v>30.454545454545453</v>
      </c>
      <c r="BV84" s="9">
        <v>1.5227272727272727</v>
      </c>
      <c r="BW84" s="9">
        <v>1.5227272727272727</v>
      </c>
      <c r="BX84" s="9">
        <v>0</v>
      </c>
      <c r="BY84" s="9">
        <v>4.568181818181818</v>
      </c>
      <c r="BZ84" s="9">
        <v>7.613636363636363</v>
      </c>
      <c r="CA84" s="9">
        <v>0</v>
      </c>
      <c r="CB84" s="9">
        <v>0.7613636363636364</v>
      </c>
      <c r="CC84" s="9">
        <v>1.5227272727272727</v>
      </c>
      <c r="CD84" s="9">
        <v>5.329545454545454</v>
      </c>
      <c r="CE84" s="9">
        <v>119.5340909090909</v>
      </c>
      <c r="CF84" s="9">
        <v>119.5340909090909</v>
      </c>
      <c r="CG84" s="9">
        <v>0</v>
      </c>
      <c r="CH84" s="9">
        <v>0</v>
      </c>
      <c r="CI84" s="9">
        <v>16.75</v>
      </c>
      <c r="CJ84" s="9">
        <v>99.73863636363636</v>
      </c>
      <c r="CK84" s="9">
        <v>27.40909090909091</v>
      </c>
      <c r="CL84" s="9">
        <v>21.318181818181817</v>
      </c>
      <c r="CM84" s="9">
        <v>90.60227272727273</v>
      </c>
      <c r="CN84" s="9">
        <v>11.420454545454545</v>
      </c>
      <c r="CO84" s="9">
        <v>31.977272727272727</v>
      </c>
      <c r="CP84" s="9">
        <v>16.75</v>
      </c>
      <c r="CQ84" s="9">
        <v>3.0454545454545454</v>
      </c>
      <c r="CR84" s="9">
        <v>1.5227272727272727</v>
      </c>
      <c r="CS84" s="9">
        <v>0</v>
      </c>
      <c r="CT84" s="9">
        <v>90.60227272727273</v>
      </c>
      <c r="CU84" s="9">
        <v>25.886363636363637</v>
      </c>
      <c r="CV84" s="9">
        <v>12.181818181818182</v>
      </c>
      <c r="CW84" s="9">
        <v>4.568181818181818</v>
      </c>
      <c r="CX84" s="9">
        <v>5.329545454545454</v>
      </c>
      <c r="CY84" s="9">
        <v>3.0454545454545454</v>
      </c>
      <c r="CZ84" s="9">
        <v>0.7613636363636364</v>
      </c>
      <c r="DA84" s="9">
        <v>3.0454545454545454</v>
      </c>
      <c r="DB84" s="9">
        <v>0</v>
      </c>
      <c r="DC84" s="9">
        <v>1.5227272727272727</v>
      </c>
      <c r="DD84" s="9">
        <v>0</v>
      </c>
      <c r="DE84" s="9">
        <v>61.67045454545455</v>
      </c>
      <c r="DF84" s="9">
        <v>3.0454545454545454</v>
      </c>
      <c r="DG84" s="9">
        <v>16.75</v>
      </c>
      <c r="DH84" s="9">
        <v>4.568181818181818</v>
      </c>
      <c r="DI84" s="9">
        <v>30.454545454545453</v>
      </c>
      <c r="DJ84" s="9">
        <v>6.8522727272727275</v>
      </c>
      <c r="DK84" s="9">
        <v>61.67045454545455</v>
      </c>
      <c r="DL84" s="9">
        <v>5.329545454545454</v>
      </c>
      <c r="DM84" s="9">
        <v>0</v>
      </c>
      <c r="DN84" s="9">
        <v>2.284090909090909</v>
      </c>
      <c r="DO84" s="9">
        <v>0.7613636363636364</v>
      </c>
      <c r="DP84" s="9">
        <v>0</v>
      </c>
      <c r="DQ84" s="9">
        <v>0.7613636363636364</v>
      </c>
      <c r="DR84" s="9">
        <v>7.613636363636363</v>
      </c>
      <c r="DS84" s="9">
        <v>3.8068181818181817</v>
      </c>
      <c r="DT84" s="9">
        <v>6.090909090909091</v>
      </c>
      <c r="DU84" s="9">
        <v>0</v>
      </c>
      <c r="DV84" s="9">
        <v>0</v>
      </c>
      <c r="DW84" s="9">
        <v>4.568181818181818</v>
      </c>
      <c r="DX84" s="9">
        <v>1.5227272727272727</v>
      </c>
      <c r="DY84" s="9">
        <v>1.5227272727272727</v>
      </c>
      <c r="DZ84" s="9">
        <v>3.8068181818181817</v>
      </c>
      <c r="EA84" s="9">
        <v>10.659090909090908</v>
      </c>
      <c r="EB84" s="9">
        <v>5.329545454545454</v>
      </c>
      <c r="EC84" s="9">
        <v>7.613636363636363</v>
      </c>
      <c r="ED84" s="9">
        <v>61.67045454545455</v>
      </c>
      <c r="EE84" s="9">
        <v>4.568181818181818</v>
      </c>
      <c r="EF84" s="9">
        <v>15.227272727272727</v>
      </c>
      <c r="EG84" s="9">
        <v>4.568181818181818</v>
      </c>
      <c r="EH84" s="9">
        <v>4.568181818181818</v>
      </c>
      <c r="EI84" s="9">
        <v>12.943181818181818</v>
      </c>
      <c r="EJ84" s="9">
        <v>3.8068181818181817</v>
      </c>
      <c r="EK84" s="9">
        <v>4.568181818181818</v>
      </c>
      <c r="EL84" s="9">
        <v>3.8068181818181817</v>
      </c>
      <c r="EM84" s="9">
        <v>7.613636363636363</v>
      </c>
      <c r="EN84" s="9">
        <v>98.2159090909091</v>
      </c>
      <c r="EO84" s="9">
        <v>15.988636363636363</v>
      </c>
      <c r="EP84" s="9">
        <v>21.318181818181817</v>
      </c>
      <c r="EQ84" s="9">
        <v>13.704545454545455</v>
      </c>
      <c r="ER84" s="9">
        <v>9.897727272727273</v>
      </c>
      <c r="ES84" s="9">
        <v>37.30681818181818</v>
      </c>
      <c r="ET84" s="9">
        <v>63.95454545454545</v>
      </c>
      <c r="EU84" s="9">
        <v>51.01136363636363</v>
      </c>
      <c r="EV84" s="9">
        <v>12.943181818181818</v>
      </c>
      <c r="EW84" s="9">
        <v>11.420454545454545</v>
      </c>
      <c r="EX84" s="9">
        <v>1.5227272727272727</v>
      </c>
      <c r="EY84" s="9">
        <v>51.01136363636363</v>
      </c>
      <c r="EZ84" s="9">
        <v>31.977272727272727</v>
      </c>
      <c r="FA84" s="9">
        <v>15.988636363636363</v>
      </c>
      <c r="FB84" s="9">
        <v>1.5227272727272727</v>
      </c>
      <c r="FC84" s="9">
        <v>1.5227272727272727</v>
      </c>
      <c r="FD84" s="9">
        <v>0</v>
      </c>
      <c r="FE84" s="9">
        <v>5.329545454545454</v>
      </c>
      <c r="FF84" s="9">
        <v>7.613636363636363</v>
      </c>
      <c r="FG84" s="9">
        <v>2.284090909090909</v>
      </c>
      <c r="FH84" s="9">
        <v>10.659090909090908</v>
      </c>
      <c r="FI84" s="9">
        <v>6.090909090909091</v>
      </c>
      <c r="FJ84" s="9">
        <v>4.568181818181818</v>
      </c>
      <c r="FK84" s="9">
        <v>3.0454545454545454</v>
      </c>
      <c r="FL84" s="9">
        <v>4.568181818181818</v>
      </c>
      <c r="FM84" s="9">
        <v>0</v>
      </c>
      <c r="FN84" s="9">
        <v>3.0454545454545454</v>
      </c>
      <c r="FO84" s="9">
        <v>0.7613636363636364</v>
      </c>
      <c r="FP84" s="9">
        <v>0</v>
      </c>
      <c r="FQ84" s="9">
        <v>0</v>
      </c>
      <c r="FR84" s="9">
        <v>0.7613636363636364</v>
      </c>
      <c r="FS84" s="9">
        <v>2.284090909090909</v>
      </c>
      <c r="FT84" s="9">
        <v>51.01136363636363</v>
      </c>
      <c r="FU84" s="9">
        <v>2.284090909090909</v>
      </c>
      <c r="FV84" s="9">
        <v>13.704545454545455</v>
      </c>
      <c r="FW84" s="9">
        <v>4.568181818181818</v>
      </c>
      <c r="FX84" s="9">
        <v>3.8068181818181817</v>
      </c>
      <c r="FY84" s="9">
        <v>3.0454545454545454</v>
      </c>
      <c r="FZ84" s="9">
        <v>1.5227272727272727</v>
      </c>
      <c r="GA84" s="9">
        <v>0</v>
      </c>
      <c r="GB84" s="9">
        <v>1.5227272727272727</v>
      </c>
      <c r="GC84" s="9">
        <v>3.0454545454545454</v>
      </c>
      <c r="GD84" s="9">
        <v>2.284090909090909</v>
      </c>
      <c r="GE84" s="9">
        <v>5.329545454545454</v>
      </c>
      <c r="GF84" s="9">
        <v>11.420454545454545</v>
      </c>
      <c r="GG84" s="9">
        <v>10.659090909090908</v>
      </c>
      <c r="GH84" s="9">
        <v>0</v>
      </c>
      <c r="GI84" s="9">
        <v>0</v>
      </c>
      <c r="GJ84" s="9">
        <v>0.7613636363636364</v>
      </c>
      <c r="GK84" s="9">
        <v>0</v>
      </c>
      <c r="GL84" s="9">
        <v>0</v>
      </c>
      <c r="GM84" s="9">
        <v>84.51136363636364</v>
      </c>
      <c r="GN84" s="9">
        <v>24.363636363636363</v>
      </c>
      <c r="GO84" s="9">
        <v>0</v>
      </c>
      <c r="GP84" s="9">
        <v>2.284090909090909</v>
      </c>
      <c r="GQ84" s="9">
        <v>12.181818181818182</v>
      </c>
      <c r="GR84" s="9">
        <v>1.5227272727272727</v>
      </c>
      <c r="GS84" s="9">
        <v>31.21590909090909</v>
      </c>
      <c r="GT84" s="9">
        <v>7.613636363636363</v>
      </c>
      <c r="GU84" s="9">
        <v>0</v>
      </c>
      <c r="GV84" s="9">
        <v>0.7613636363636364</v>
      </c>
      <c r="GW84" s="9">
        <v>3.0454545454545454</v>
      </c>
      <c r="GX84" s="9">
        <v>1.5227272727272727</v>
      </c>
    </row>
    <row r="85" spans="1:206" ht="12.75">
      <c r="A85" s="5" t="s">
        <v>355</v>
      </c>
      <c r="B85" s="9">
        <v>57.83</v>
      </c>
      <c r="C85" s="9">
        <v>1661</v>
      </c>
      <c r="D85" s="9">
        <v>87</v>
      </c>
      <c r="E85" s="9">
        <v>201</v>
      </c>
      <c r="F85" s="9">
        <v>236</v>
      </c>
      <c r="G85" s="9">
        <v>237</v>
      </c>
      <c r="H85" s="9">
        <v>396</v>
      </c>
      <c r="I85" s="9">
        <v>337</v>
      </c>
      <c r="J85" s="9">
        <v>167</v>
      </c>
      <c r="K85" s="9">
        <v>288</v>
      </c>
      <c r="L85" s="9">
        <v>1005</v>
      </c>
      <c r="M85" s="9">
        <v>368</v>
      </c>
      <c r="N85" s="9">
        <v>797</v>
      </c>
      <c r="O85" s="9">
        <v>864</v>
      </c>
      <c r="P85" s="9">
        <v>1641</v>
      </c>
      <c r="Q85" s="9">
        <v>20</v>
      </c>
      <c r="R85" s="9">
        <v>744</v>
      </c>
      <c r="S85" s="9">
        <v>254</v>
      </c>
      <c r="T85" s="9">
        <v>264</v>
      </c>
      <c r="U85" s="9">
        <v>105</v>
      </c>
      <c r="V85" s="9">
        <v>79</v>
      </c>
      <c r="W85" s="9">
        <v>28</v>
      </c>
      <c r="X85" s="9">
        <v>14</v>
      </c>
      <c r="Y85" s="9">
        <v>469</v>
      </c>
      <c r="Z85" s="9">
        <v>126</v>
      </c>
      <c r="AA85" s="9">
        <v>48</v>
      </c>
      <c r="AB85" s="9">
        <v>63</v>
      </c>
      <c r="AC85" s="9">
        <v>25</v>
      </c>
      <c r="AD85" s="9">
        <v>883</v>
      </c>
      <c r="AE85" s="9">
        <v>159</v>
      </c>
      <c r="AF85" s="9">
        <v>362</v>
      </c>
      <c r="AG85" s="9">
        <v>169</v>
      </c>
      <c r="AH85" s="9">
        <v>54</v>
      </c>
      <c r="AI85" s="9">
        <v>876</v>
      </c>
      <c r="AJ85" s="9">
        <v>470</v>
      </c>
      <c r="AK85" s="9">
        <v>214</v>
      </c>
      <c r="AL85" s="9">
        <v>80</v>
      </c>
      <c r="AM85" s="9">
        <v>21</v>
      </c>
      <c r="AN85" s="9">
        <v>158</v>
      </c>
      <c r="AO85" s="9">
        <v>216</v>
      </c>
      <c r="AP85" s="9">
        <v>1287</v>
      </c>
      <c r="AQ85" s="9">
        <v>1500</v>
      </c>
      <c r="AR85" s="9">
        <v>106</v>
      </c>
      <c r="AS85" s="9">
        <v>13</v>
      </c>
      <c r="AT85" s="9">
        <v>10</v>
      </c>
      <c r="AU85" s="9">
        <v>32</v>
      </c>
      <c r="AV85" s="9">
        <v>1661</v>
      </c>
      <c r="AW85" s="9">
        <v>1376</v>
      </c>
      <c r="AX85" s="9">
        <v>229</v>
      </c>
      <c r="AY85" s="9">
        <v>9</v>
      </c>
      <c r="AZ85" s="9">
        <v>6</v>
      </c>
      <c r="BA85" s="9">
        <v>22</v>
      </c>
      <c r="BB85" s="9">
        <v>11</v>
      </c>
      <c r="BC85" s="9">
        <v>1661</v>
      </c>
      <c r="BD85" s="9">
        <v>1086</v>
      </c>
      <c r="BE85" s="9">
        <v>138</v>
      </c>
      <c r="BF85" s="9">
        <v>240</v>
      </c>
      <c r="BG85" s="9">
        <v>35</v>
      </c>
      <c r="BH85" s="9">
        <v>80</v>
      </c>
      <c r="BI85" s="9">
        <v>55</v>
      </c>
      <c r="BJ85" s="9">
        <v>25</v>
      </c>
      <c r="BK85" s="9">
        <v>2</v>
      </c>
      <c r="BL85" s="9">
        <v>1661</v>
      </c>
      <c r="BM85" s="9">
        <v>702</v>
      </c>
      <c r="BN85" s="9">
        <v>56</v>
      </c>
      <c r="BO85" s="9">
        <v>145</v>
      </c>
      <c r="BP85" s="9">
        <v>5</v>
      </c>
      <c r="BQ85" s="9">
        <v>565</v>
      </c>
      <c r="BR85" s="9">
        <v>174</v>
      </c>
      <c r="BS85" s="9">
        <v>1661</v>
      </c>
      <c r="BT85" s="9">
        <v>1310</v>
      </c>
      <c r="BU85" s="9">
        <v>278</v>
      </c>
      <c r="BV85" s="9">
        <v>8</v>
      </c>
      <c r="BW85" s="9">
        <v>8</v>
      </c>
      <c r="BX85" s="9">
        <v>4</v>
      </c>
      <c r="BY85" s="9">
        <v>26</v>
      </c>
      <c r="BZ85" s="9">
        <v>57</v>
      </c>
      <c r="CA85" s="9">
        <v>8</v>
      </c>
      <c r="CB85" s="9">
        <v>9</v>
      </c>
      <c r="CC85" s="9">
        <v>6</v>
      </c>
      <c r="CD85" s="9">
        <v>34</v>
      </c>
      <c r="CE85" s="9">
        <v>1613</v>
      </c>
      <c r="CF85" s="9">
        <v>1599</v>
      </c>
      <c r="CG85" s="9">
        <v>14</v>
      </c>
      <c r="CH85" s="9">
        <v>0</v>
      </c>
      <c r="CI85" s="9">
        <v>58</v>
      </c>
      <c r="CJ85" s="9">
        <v>1532</v>
      </c>
      <c r="CK85" s="9">
        <v>347</v>
      </c>
      <c r="CL85" s="9">
        <v>52</v>
      </c>
      <c r="CM85" s="9">
        <v>1206</v>
      </c>
      <c r="CN85" s="9">
        <v>195</v>
      </c>
      <c r="CO85" s="9">
        <v>391</v>
      </c>
      <c r="CP85" s="9">
        <v>140</v>
      </c>
      <c r="CQ85" s="9">
        <v>50</v>
      </c>
      <c r="CR85" s="9">
        <v>16</v>
      </c>
      <c r="CS85" s="9">
        <v>8</v>
      </c>
      <c r="CT85" s="9">
        <v>1206</v>
      </c>
      <c r="CU85" s="9">
        <v>406</v>
      </c>
      <c r="CV85" s="9">
        <v>238</v>
      </c>
      <c r="CW85" s="9">
        <v>37</v>
      </c>
      <c r="CX85" s="9">
        <v>46</v>
      </c>
      <c r="CY85" s="9">
        <v>69</v>
      </c>
      <c r="CZ85" s="9">
        <v>16</v>
      </c>
      <c r="DA85" s="9">
        <v>50</v>
      </c>
      <c r="DB85" s="9">
        <v>12</v>
      </c>
      <c r="DC85" s="9">
        <v>14</v>
      </c>
      <c r="DD85" s="9">
        <v>9</v>
      </c>
      <c r="DE85" s="9">
        <v>742</v>
      </c>
      <c r="DF85" s="9">
        <v>46</v>
      </c>
      <c r="DG85" s="9">
        <v>199</v>
      </c>
      <c r="DH85" s="9">
        <v>126</v>
      </c>
      <c r="DI85" s="9">
        <v>249</v>
      </c>
      <c r="DJ85" s="9">
        <v>122</v>
      </c>
      <c r="DK85" s="9">
        <v>742</v>
      </c>
      <c r="DL85" s="9">
        <v>29</v>
      </c>
      <c r="DM85" s="9">
        <v>8</v>
      </c>
      <c r="DN85" s="9">
        <v>38</v>
      </c>
      <c r="DO85" s="9">
        <v>3</v>
      </c>
      <c r="DP85" s="9">
        <v>13</v>
      </c>
      <c r="DQ85" s="9">
        <v>115</v>
      </c>
      <c r="DR85" s="9">
        <v>90</v>
      </c>
      <c r="DS85" s="9">
        <v>15</v>
      </c>
      <c r="DT85" s="9">
        <v>56</v>
      </c>
      <c r="DU85" s="9">
        <v>14</v>
      </c>
      <c r="DV85" s="9">
        <v>8</v>
      </c>
      <c r="DW85" s="9">
        <v>9</v>
      </c>
      <c r="DX85" s="9">
        <v>23</v>
      </c>
      <c r="DY85" s="9">
        <v>30</v>
      </c>
      <c r="DZ85" s="9">
        <v>48</v>
      </c>
      <c r="EA85" s="9">
        <v>63</v>
      </c>
      <c r="EB85" s="9">
        <v>144</v>
      </c>
      <c r="EC85" s="9">
        <v>36</v>
      </c>
      <c r="ED85" s="9">
        <v>742</v>
      </c>
      <c r="EE85" s="9">
        <v>63</v>
      </c>
      <c r="EF85" s="9">
        <v>89</v>
      </c>
      <c r="EG85" s="9">
        <v>61</v>
      </c>
      <c r="EH85" s="9">
        <v>63</v>
      </c>
      <c r="EI85" s="9">
        <v>179</v>
      </c>
      <c r="EJ85" s="9">
        <v>106</v>
      </c>
      <c r="EK85" s="9">
        <v>49</v>
      </c>
      <c r="EL85" s="9">
        <v>49</v>
      </c>
      <c r="EM85" s="9">
        <v>83</v>
      </c>
      <c r="EN85" s="9">
        <v>1373</v>
      </c>
      <c r="EO85" s="9">
        <v>388</v>
      </c>
      <c r="EP85" s="9">
        <v>380</v>
      </c>
      <c r="EQ85" s="9">
        <v>186</v>
      </c>
      <c r="ER85" s="9">
        <v>95</v>
      </c>
      <c r="ES85" s="9">
        <v>324</v>
      </c>
      <c r="ET85" s="9">
        <v>815</v>
      </c>
      <c r="EU85" s="9">
        <v>744</v>
      </c>
      <c r="EV85" s="9">
        <v>71</v>
      </c>
      <c r="EW85" s="9">
        <v>31</v>
      </c>
      <c r="EX85" s="9">
        <v>40</v>
      </c>
      <c r="EY85" s="9">
        <v>744</v>
      </c>
      <c r="EZ85" s="9">
        <v>237</v>
      </c>
      <c r="FA85" s="9">
        <v>353</v>
      </c>
      <c r="FB85" s="9">
        <v>119</v>
      </c>
      <c r="FC85" s="9">
        <v>33</v>
      </c>
      <c r="FD85" s="9">
        <v>2</v>
      </c>
      <c r="FE85" s="9">
        <v>127</v>
      </c>
      <c r="FF85" s="9">
        <v>127</v>
      </c>
      <c r="FG85" s="9">
        <v>77</v>
      </c>
      <c r="FH85" s="9">
        <v>107</v>
      </c>
      <c r="FI85" s="9">
        <v>102</v>
      </c>
      <c r="FJ85" s="9">
        <v>44</v>
      </c>
      <c r="FK85" s="9">
        <v>34</v>
      </c>
      <c r="FL85" s="9">
        <v>32</v>
      </c>
      <c r="FM85" s="9">
        <v>6</v>
      </c>
      <c r="FN85" s="9">
        <v>41</v>
      </c>
      <c r="FO85" s="9">
        <v>27</v>
      </c>
      <c r="FP85" s="9">
        <v>5</v>
      </c>
      <c r="FQ85" s="9">
        <v>0</v>
      </c>
      <c r="FR85" s="9">
        <v>0</v>
      </c>
      <c r="FS85" s="9">
        <v>15</v>
      </c>
      <c r="FT85" s="9">
        <v>744</v>
      </c>
      <c r="FU85" s="9">
        <v>21</v>
      </c>
      <c r="FV85" s="9">
        <v>180</v>
      </c>
      <c r="FW85" s="9">
        <v>68</v>
      </c>
      <c r="FX85" s="9">
        <v>48</v>
      </c>
      <c r="FY85" s="9">
        <v>41</v>
      </c>
      <c r="FZ85" s="9">
        <v>19</v>
      </c>
      <c r="GA85" s="9">
        <v>8</v>
      </c>
      <c r="GB85" s="9">
        <v>14</v>
      </c>
      <c r="GC85" s="9">
        <v>54</v>
      </c>
      <c r="GD85" s="9">
        <v>73</v>
      </c>
      <c r="GE85" s="9">
        <v>79</v>
      </c>
      <c r="GF85" s="9">
        <v>246</v>
      </c>
      <c r="GG85" s="9">
        <v>164</v>
      </c>
      <c r="GH85" s="9">
        <v>1</v>
      </c>
      <c r="GI85" s="9">
        <v>43</v>
      </c>
      <c r="GJ85" s="9">
        <v>5</v>
      </c>
      <c r="GK85" s="9">
        <v>16</v>
      </c>
      <c r="GL85" s="9">
        <v>17</v>
      </c>
      <c r="GM85" s="9">
        <v>997</v>
      </c>
      <c r="GN85" s="9">
        <v>147</v>
      </c>
      <c r="GO85" s="9">
        <v>0</v>
      </c>
      <c r="GP85" s="9">
        <v>7</v>
      </c>
      <c r="GQ85" s="9">
        <v>37</v>
      </c>
      <c r="GR85" s="9">
        <v>3</v>
      </c>
      <c r="GS85" s="9">
        <v>422</v>
      </c>
      <c r="GT85" s="9">
        <v>100</v>
      </c>
      <c r="GU85" s="9">
        <v>0</v>
      </c>
      <c r="GV85" s="9">
        <v>28</v>
      </c>
      <c r="GW85" s="9">
        <v>243</v>
      </c>
      <c r="GX85" s="9">
        <v>10</v>
      </c>
    </row>
    <row r="86" spans="1:206" ht="12.75">
      <c r="A86" s="5" t="s">
        <v>450</v>
      </c>
      <c r="B86" s="9">
        <v>330.47</v>
      </c>
      <c r="C86" s="9">
        <v>3772.3721082747616</v>
      </c>
      <c r="D86" s="9">
        <v>196.41115130028737</v>
      </c>
      <c r="E86" s="9">
        <v>472.2281653829569</v>
      </c>
      <c r="F86" s="9">
        <v>482.918610528591</v>
      </c>
      <c r="G86" s="9">
        <v>692.3187738889941</v>
      </c>
      <c r="H86" s="9">
        <v>808.74074235128</v>
      </c>
      <c r="I86" s="9">
        <v>717.8129180425886</v>
      </c>
      <c r="J86" s="9">
        <v>401.94174678006357</v>
      </c>
      <c r="K86" s="9">
        <v>668.6393166832443</v>
      </c>
      <c r="L86" s="9">
        <v>2277.4857544363117</v>
      </c>
      <c r="M86" s="9">
        <v>826.2470371552056</v>
      </c>
      <c r="N86" s="9">
        <v>1824.5105781784314</v>
      </c>
      <c r="O86" s="9">
        <v>1947.8615300963302</v>
      </c>
      <c r="P86" s="9">
        <v>3659.559874232208</v>
      </c>
      <c r="Q86" s="9">
        <v>112.8122340425532</v>
      </c>
      <c r="R86" s="9">
        <v>1643.9615156664415</v>
      </c>
      <c r="S86" s="9">
        <v>534.8748713404984</v>
      </c>
      <c r="T86" s="9">
        <v>618.2008653614955</v>
      </c>
      <c r="U86" s="9">
        <v>218.66983264768433</v>
      </c>
      <c r="V86" s="9">
        <v>170.7305637214102</v>
      </c>
      <c r="W86" s="9">
        <v>71.58386679401349</v>
      </c>
      <c r="X86" s="9">
        <v>29.901515801339563</v>
      </c>
      <c r="Y86" s="9">
        <v>1102.563952464217</v>
      </c>
      <c r="Z86" s="9">
        <v>158.6892495513971</v>
      </c>
      <c r="AA86" s="9">
        <v>79.92970729070126</v>
      </c>
      <c r="AB86" s="9">
        <v>204.00097785806952</v>
      </c>
      <c r="AC86" s="9">
        <v>60.01708602002117</v>
      </c>
      <c r="AD86" s="9">
        <v>2235.3298831511484</v>
      </c>
      <c r="AE86" s="9">
        <v>245.78465801889857</v>
      </c>
      <c r="AF86" s="9">
        <v>788.1389944660459</v>
      </c>
      <c r="AG86" s="9">
        <v>447.58401599776334</v>
      </c>
      <c r="AH86" s="9">
        <v>162.45384718373361</v>
      </c>
      <c r="AI86" s="9">
        <v>2110.3745533383867</v>
      </c>
      <c r="AJ86" s="9">
        <v>1137.3686963627356</v>
      </c>
      <c r="AK86" s="9">
        <v>376.4399191081687</v>
      </c>
      <c r="AL86" s="9">
        <v>112.459498132216</v>
      </c>
      <c r="AM86" s="9">
        <v>35.72944133325446</v>
      </c>
      <c r="AN86" s="9">
        <v>301.7304774745463</v>
      </c>
      <c r="AO86" s="9">
        <v>375.220754299503</v>
      </c>
      <c r="AP86" s="9">
        <v>3095.4208765007124</v>
      </c>
      <c r="AQ86" s="9">
        <v>3418.9803580056914</v>
      </c>
      <c r="AR86" s="9">
        <v>195.98453360314474</v>
      </c>
      <c r="AS86" s="9">
        <v>32.8936170212766</v>
      </c>
      <c r="AT86" s="9">
        <v>33.91925804691762</v>
      </c>
      <c r="AU86" s="9">
        <v>90.59434159773107</v>
      </c>
      <c r="AV86" s="9">
        <v>3772.3721082747616</v>
      </c>
      <c r="AW86" s="9">
        <v>2733.466514201288</v>
      </c>
      <c r="AX86" s="9">
        <v>797.3483774075482</v>
      </c>
      <c r="AY86" s="9">
        <v>14.092216978139788</v>
      </c>
      <c r="AZ86" s="9">
        <v>88.66515957446808</v>
      </c>
      <c r="BA86" s="9">
        <v>85.78924955139708</v>
      </c>
      <c r="BB86" s="9">
        <v>18.0125</v>
      </c>
      <c r="BC86" s="9">
        <v>3772.3721082747616</v>
      </c>
      <c r="BD86" s="9">
        <v>2037.3750306463169</v>
      </c>
      <c r="BE86" s="9">
        <v>485.9666710116835</v>
      </c>
      <c r="BF86" s="9">
        <v>551.7073661085174</v>
      </c>
      <c r="BG86" s="9">
        <v>97.65663409356225</v>
      </c>
      <c r="BH86" s="9">
        <v>258.5143380835029</v>
      </c>
      <c r="BI86" s="9">
        <v>164.50745773601773</v>
      </c>
      <c r="BJ86" s="9">
        <v>160.68530208452276</v>
      </c>
      <c r="BK86" s="9">
        <v>15.959308510638298</v>
      </c>
      <c r="BL86" s="9">
        <v>3772.3721082747616</v>
      </c>
      <c r="BM86" s="9">
        <v>1417.0918157767906</v>
      </c>
      <c r="BN86" s="9">
        <v>259.86444685031756</v>
      </c>
      <c r="BO86" s="9">
        <v>312.0983850504977</v>
      </c>
      <c r="BP86" s="9">
        <v>10.959308510638298</v>
      </c>
      <c r="BQ86" s="9">
        <v>1475.421198977771</v>
      </c>
      <c r="BR86" s="9">
        <v>276.0570023805495</v>
      </c>
      <c r="BS86" s="9">
        <v>3772.3721082747616</v>
      </c>
      <c r="BT86" s="9">
        <v>2626.686860502949</v>
      </c>
      <c r="BU86" s="9">
        <v>823.5266943425512</v>
      </c>
      <c r="BV86" s="9">
        <v>25.62303279459711</v>
      </c>
      <c r="BW86" s="9">
        <v>22.810183286336837</v>
      </c>
      <c r="BX86" s="9">
        <v>6.063141025641025</v>
      </c>
      <c r="BY86" s="9">
        <v>146.51819117714723</v>
      </c>
      <c r="BZ86" s="9">
        <v>272.72533734832757</v>
      </c>
      <c r="CA86" s="9">
        <v>49.0093085106383</v>
      </c>
      <c r="CB86" s="9">
        <v>85.57648359395027</v>
      </c>
      <c r="CC86" s="9">
        <v>39</v>
      </c>
      <c r="CD86" s="9">
        <v>99.13954524373901</v>
      </c>
      <c r="CE86" s="9">
        <v>3661.666808038304</v>
      </c>
      <c r="CF86" s="9">
        <v>3603.7934837263265</v>
      </c>
      <c r="CG86" s="9">
        <v>44.914015801339566</v>
      </c>
      <c r="CH86" s="9">
        <v>12.959308510638298</v>
      </c>
      <c r="CI86" s="9">
        <v>48.782632822616165</v>
      </c>
      <c r="CJ86" s="9">
        <v>3584.9114822419124</v>
      </c>
      <c r="CK86" s="9">
        <v>1018.1876493451445</v>
      </c>
      <c r="CL86" s="9">
        <v>237.76697015672784</v>
      </c>
      <c r="CM86" s="9">
        <v>2701.7910448114535</v>
      </c>
      <c r="CN86" s="9">
        <v>381.7826863309058</v>
      </c>
      <c r="CO86" s="9">
        <v>1017.3702880375458</v>
      </c>
      <c r="CP86" s="9">
        <v>415.2682127016038</v>
      </c>
      <c r="CQ86" s="9">
        <v>103.8091327514603</v>
      </c>
      <c r="CR86" s="9">
        <v>27.83122309204083</v>
      </c>
      <c r="CS86" s="9">
        <v>1</v>
      </c>
      <c r="CT86" s="9">
        <v>2701.7910448114535</v>
      </c>
      <c r="CU86" s="9">
        <v>754.7295018978972</v>
      </c>
      <c r="CV86" s="9">
        <v>479.22386654676404</v>
      </c>
      <c r="CW86" s="9">
        <v>80.63104733286283</v>
      </c>
      <c r="CX86" s="9">
        <v>97.41816561721328</v>
      </c>
      <c r="CY86" s="9">
        <v>60.57430515844064</v>
      </c>
      <c r="CZ86" s="9">
        <v>36.88211724261642</v>
      </c>
      <c r="DA86" s="9">
        <v>103.8091327514603</v>
      </c>
      <c r="DB86" s="9">
        <v>33.082267441860466</v>
      </c>
      <c r="DC86" s="9">
        <v>15.876515801339565</v>
      </c>
      <c r="DD86" s="9">
        <v>12.069767441860465</v>
      </c>
      <c r="DE86" s="9">
        <v>1842.2524101620963</v>
      </c>
      <c r="DF86" s="9">
        <v>135.49428159675585</v>
      </c>
      <c r="DG86" s="9">
        <v>370.5474708371796</v>
      </c>
      <c r="DH86" s="9">
        <v>237.66845071069494</v>
      </c>
      <c r="DI86" s="9">
        <v>766.6011931561361</v>
      </c>
      <c r="DJ86" s="9">
        <v>331.9410138613297</v>
      </c>
      <c r="DK86" s="9">
        <v>1842.2524101620963</v>
      </c>
      <c r="DL86" s="9">
        <v>112.11605158119633</v>
      </c>
      <c r="DM86" s="9">
        <v>12.025</v>
      </c>
      <c r="DN86" s="9">
        <v>156.6754171865783</v>
      </c>
      <c r="DO86" s="9">
        <v>8.042216978139788</v>
      </c>
      <c r="DP86" s="9">
        <v>9.038141025641025</v>
      </c>
      <c r="DQ86" s="9">
        <v>212.06953762792196</v>
      </c>
      <c r="DR86" s="9">
        <v>254.31815673610592</v>
      </c>
      <c r="DS86" s="9">
        <v>52.6085075983147</v>
      </c>
      <c r="DT86" s="9">
        <v>206.4713035142129</v>
      </c>
      <c r="DU86" s="9">
        <v>26.146049493142517</v>
      </c>
      <c r="DV86" s="9">
        <v>34.797683286336834</v>
      </c>
      <c r="DW86" s="9">
        <v>51.02065585640243</v>
      </c>
      <c r="DX86" s="9">
        <v>68.7849014563946</v>
      </c>
      <c r="DY86" s="9">
        <v>65.37451020349047</v>
      </c>
      <c r="DZ86" s="9">
        <v>84.6212254758768</v>
      </c>
      <c r="EA86" s="9">
        <v>123.85771987581124</v>
      </c>
      <c r="EB86" s="9">
        <v>237.46596488530912</v>
      </c>
      <c r="EC86" s="9">
        <v>126.8193673812213</v>
      </c>
      <c r="ED86" s="9">
        <v>1842.2524101620963</v>
      </c>
      <c r="EE86" s="9">
        <v>207.5990010321039</v>
      </c>
      <c r="EF86" s="9">
        <v>225.85681311627968</v>
      </c>
      <c r="EG86" s="9">
        <v>183.8787660901284</v>
      </c>
      <c r="EH86" s="9">
        <v>144.35066680913127</v>
      </c>
      <c r="EI86" s="9">
        <v>404.243629307318</v>
      </c>
      <c r="EJ86" s="9">
        <v>178.0781731443721</v>
      </c>
      <c r="EK86" s="9">
        <v>125.62854798901006</v>
      </c>
      <c r="EL86" s="9">
        <v>150.83374880215874</v>
      </c>
      <c r="EM86" s="9">
        <v>221.78306387159415</v>
      </c>
      <c r="EN86" s="9">
        <v>3103.7327915915175</v>
      </c>
      <c r="EO86" s="9">
        <v>825.2408362124324</v>
      </c>
      <c r="EP86" s="9">
        <v>727.9666932392914</v>
      </c>
      <c r="EQ86" s="9">
        <v>426.7619450339706</v>
      </c>
      <c r="ER86" s="9">
        <v>258.19672643682486</v>
      </c>
      <c r="ES86" s="9">
        <v>865.5665906689981</v>
      </c>
      <c r="ET86" s="9">
        <v>1852.4681497447177</v>
      </c>
      <c r="EU86" s="9">
        <v>1643.9615156664415</v>
      </c>
      <c r="EV86" s="9">
        <v>208.50663407827633</v>
      </c>
      <c r="EW86" s="9">
        <v>166.49413407827635</v>
      </c>
      <c r="EX86" s="9">
        <v>42.0125</v>
      </c>
      <c r="EY86" s="9">
        <v>1643.9615156664415</v>
      </c>
      <c r="EZ86" s="9">
        <v>842.7871813558806</v>
      </c>
      <c r="FA86" s="9">
        <v>406.801602720783</v>
      </c>
      <c r="FB86" s="9">
        <v>190.69598203838075</v>
      </c>
      <c r="FC86" s="9">
        <v>197.83837477569853</v>
      </c>
      <c r="FD86" s="9">
        <v>5.838374775698538</v>
      </c>
      <c r="FE86" s="9">
        <v>277.51416084541415</v>
      </c>
      <c r="FF86" s="9">
        <v>257.3607104950843</v>
      </c>
      <c r="FG86" s="9">
        <v>164.1485816118736</v>
      </c>
      <c r="FH86" s="9">
        <v>269.9506616539618</v>
      </c>
      <c r="FI86" s="9">
        <v>225.33447009978786</v>
      </c>
      <c r="FJ86" s="9">
        <v>88.58871145144657</v>
      </c>
      <c r="FK86" s="9">
        <v>85.20969663490104</v>
      </c>
      <c r="FL86" s="9">
        <v>73.39366532471759</v>
      </c>
      <c r="FM86" s="9">
        <v>9.942848316342292</v>
      </c>
      <c r="FN86" s="9">
        <v>87.73285070017825</v>
      </c>
      <c r="FO86" s="9">
        <v>44.82141487389821</v>
      </c>
      <c r="FP86" s="9">
        <v>19.001525488778086</v>
      </c>
      <c r="FQ86" s="9">
        <v>0</v>
      </c>
      <c r="FR86" s="9">
        <v>5.946808510638298</v>
      </c>
      <c r="FS86" s="9">
        <v>35.01540965941947</v>
      </c>
      <c r="FT86" s="9">
        <v>1643.9615156664415</v>
      </c>
      <c r="FU86" s="9">
        <v>44.9468085106383</v>
      </c>
      <c r="FV86" s="9">
        <v>405.46251161346174</v>
      </c>
      <c r="FW86" s="9">
        <v>156.41115130028734</v>
      </c>
      <c r="FX86" s="9">
        <v>84.40425588663794</v>
      </c>
      <c r="FY86" s="9">
        <v>86.73285070017825</v>
      </c>
      <c r="FZ86" s="9">
        <v>33.8549507281973</v>
      </c>
      <c r="GA86" s="9">
        <v>22.80813253012048</v>
      </c>
      <c r="GB86" s="9">
        <v>30.069767441860463</v>
      </c>
      <c r="GC86" s="9">
        <v>116.75159316709612</v>
      </c>
      <c r="GD86" s="9">
        <v>160.76256767831802</v>
      </c>
      <c r="GE86" s="9">
        <v>179.17917910174555</v>
      </c>
      <c r="GF86" s="9">
        <v>537.9905757808381</v>
      </c>
      <c r="GG86" s="9">
        <v>395.5410232334965</v>
      </c>
      <c r="GH86" s="9">
        <v>3</v>
      </c>
      <c r="GI86" s="9">
        <v>41</v>
      </c>
      <c r="GJ86" s="9">
        <v>52.91720729070127</v>
      </c>
      <c r="GK86" s="9">
        <v>32.69397048094177</v>
      </c>
      <c r="GL86" s="9">
        <v>12.838374775698538</v>
      </c>
      <c r="GM86" s="9">
        <v>2405.2627988584336</v>
      </c>
      <c r="GN86" s="9">
        <v>422.65033973674934</v>
      </c>
      <c r="GO86" s="9">
        <v>1</v>
      </c>
      <c r="GP86" s="9">
        <v>11.876515801339565</v>
      </c>
      <c r="GQ86" s="9">
        <v>145.39532019525598</v>
      </c>
      <c r="GR86" s="9">
        <v>2.0697674418604652</v>
      </c>
      <c r="GS86" s="9">
        <v>980.6281234327176</v>
      </c>
      <c r="GT86" s="9">
        <v>232.93335538897495</v>
      </c>
      <c r="GU86" s="9">
        <v>8</v>
      </c>
      <c r="GV86" s="9">
        <v>31.86337477569854</v>
      </c>
      <c r="GW86" s="9">
        <v>537.9182042332158</v>
      </c>
      <c r="GX86" s="9">
        <v>30.927797852621616</v>
      </c>
    </row>
    <row r="87" spans="1:206" ht="12.75">
      <c r="A87" s="5" t="s">
        <v>356</v>
      </c>
      <c r="B87" s="9">
        <v>327.96</v>
      </c>
      <c r="C87" s="9">
        <v>1810.6678062678063</v>
      </c>
      <c r="D87" s="9">
        <v>99.08670465337131</v>
      </c>
      <c r="E87" s="9">
        <v>210.60788224121558</v>
      </c>
      <c r="F87" s="9">
        <v>215.29772079772079</v>
      </c>
      <c r="G87" s="9">
        <v>337.7508072174739</v>
      </c>
      <c r="H87" s="9">
        <v>426.63010446343776</v>
      </c>
      <c r="I87" s="9">
        <v>377.6756885090218</v>
      </c>
      <c r="J87" s="9">
        <v>143.61889838556505</v>
      </c>
      <c r="K87" s="9">
        <v>309.6945868945869</v>
      </c>
      <c r="L87" s="9">
        <v>1117.315289648623</v>
      </c>
      <c r="M87" s="9">
        <v>383.65792972459644</v>
      </c>
      <c r="N87" s="9">
        <v>913.3534662867995</v>
      </c>
      <c r="O87" s="9">
        <v>897.3143399810067</v>
      </c>
      <c r="P87" s="9">
        <v>1810.6678062678063</v>
      </c>
      <c r="Q87" s="9">
        <v>0</v>
      </c>
      <c r="R87" s="9">
        <v>785.7584045584045</v>
      </c>
      <c r="S87" s="9">
        <v>218.8877492877493</v>
      </c>
      <c r="T87" s="9">
        <v>310.12193732193737</v>
      </c>
      <c r="U87" s="9">
        <v>108.62383665716999</v>
      </c>
      <c r="V87" s="9">
        <v>105.86096866096867</v>
      </c>
      <c r="W87" s="9">
        <v>31.362678062678064</v>
      </c>
      <c r="X87" s="9">
        <v>10.901234567901234</v>
      </c>
      <c r="Y87" s="9">
        <v>619.5641975308642</v>
      </c>
      <c r="Z87" s="9">
        <v>72</v>
      </c>
      <c r="AA87" s="9">
        <v>2</v>
      </c>
      <c r="AB87" s="9">
        <v>65.92402659069324</v>
      </c>
      <c r="AC87" s="9">
        <v>7.776828110161444</v>
      </c>
      <c r="AD87" s="9">
        <v>1232.0059829059828</v>
      </c>
      <c r="AE87" s="9">
        <v>79.18964862298196</v>
      </c>
      <c r="AF87" s="9">
        <v>330.75650522317187</v>
      </c>
      <c r="AG87" s="9">
        <v>269.8653371320038</v>
      </c>
      <c r="AH87" s="9">
        <v>105.94691358024691</v>
      </c>
      <c r="AI87" s="9">
        <v>965.459069325736</v>
      </c>
      <c r="AJ87" s="9">
        <v>565.740170940171</v>
      </c>
      <c r="AK87" s="9">
        <v>223.26505223171887</v>
      </c>
      <c r="AL87" s="9">
        <v>44.18176638176638</v>
      </c>
      <c r="AM87" s="9">
        <v>12.021747388414054</v>
      </c>
      <c r="AN87" s="9">
        <v>119.34577397910732</v>
      </c>
      <c r="AO87" s="9">
        <v>205.49686609686609</v>
      </c>
      <c r="AP87" s="9">
        <v>1485.825166191833</v>
      </c>
      <c r="AQ87" s="9">
        <v>1658.3943969610636</v>
      </c>
      <c r="AR87" s="9">
        <v>95.32364672364673</v>
      </c>
      <c r="AS87" s="9">
        <v>11.04349477682811</v>
      </c>
      <c r="AT87" s="9">
        <v>9.935897435897436</v>
      </c>
      <c r="AU87" s="9">
        <v>35.97037037037037</v>
      </c>
      <c r="AV87" s="9">
        <v>1810.6678062678063</v>
      </c>
      <c r="AW87" s="9">
        <v>1422.2890788224122</v>
      </c>
      <c r="AX87" s="9">
        <v>361.10702754036083</v>
      </c>
      <c r="AY87" s="9">
        <v>8.974358974358974</v>
      </c>
      <c r="AZ87" s="9">
        <v>0</v>
      </c>
      <c r="BA87" s="9">
        <v>14.494871794871795</v>
      </c>
      <c r="BB87" s="9">
        <v>1.9012345679012346</v>
      </c>
      <c r="BC87" s="9">
        <v>1810.6678062678063</v>
      </c>
      <c r="BD87" s="9">
        <v>1037.4375118708454</v>
      </c>
      <c r="BE87" s="9">
        <v>248.12962962962962</v>
      </c>
      <c r="BF87" s="9">
        <v>301.2460588793922</v>
      </c>
      <c r="BG87" s="9">
        <v>38.57150997150997</v>
      </c>
      <c r="BH87" s="9">
        <v>114.44339981006648</v>
      </c>
      <c r="BI87" s="9">
        <v>55.465337132003796</v>
      </c>
      <c r="BJ87" s="9">
        <v>14.374358974358975</v>
      </c>
      <c r="BK87" s="9">
        <v>1</v>
      </c>
      <c r="BL87" s="9">
        <v>1810.6678062678063</v>
      </c>
      <c r="BM87" s="9">
        <v>854.592212725546</v>
      </c>
      <c r="BN87" s="9">
        <v>55.92402659069325</v>
      </c>
      <c r="BO87" s="9">
        <v>138.19990503323837</v>
      </c>
      <c r="BP87" s="9">
        <v>0</v>
      </c>
      <c r="BQ87" s="9">
        <v>627.6279202279202</v>
      </c>
      <c r="BR87" s="9">
        <v>119.62003798670465</v>
      </c>
      <c r="BS87" s="9">
        <v>1810.6678062678063</v>
      </c>
      <c r="BT87" s="9">
        <v>1371.061443494777</v>
      </c>
      <c r="BU87" s="9">
        <v>380.35527065527066</v>
      </c>
      <c r="BV87" s="9">
        <v>7.133333333333334</v>
      </c>
      <c r="BW87" s="9">
        <v>21.97939221272555</v>
      </c>
      <c r="BX87" s="9">
        <v>3</v>
      </c>
      <c r="BY87" s="9">
        <v>11.987179487179487</v>
      </c>
      <c r="BZ87" s="9">
        <v>30.138366571699905</v>
      </c>
      <c r="CA87" s="9">
        <v>6.253846153846154</v>
      </c>
      <c r="CB87" s="9">
        <v>1.9743589743589745</v>
      </c>
      <c r="CC87" s="9">
        <v>2</v>
      </c>
      <c r="CD87" s="9">
        <v>19.910161443494776</v>
      </c>
      <c r="CE87" s="9">
        <v>1759.126970560304</v>
      </c>
      <c r="CF87" s="9">
        <v>1749.1526115859451</v>
      </c>
      <c r="CG87" s="9">
        <v>6.9743589743589745</v>
      </c>
      <c r="CH87" s="9">
        <v>3</v>
      </c>
      <c r="CI87" s="9">
        <v>24.931908831908835</v>
      </c>
      <c r="CJ87" s="9">
        <v>1723.2335232668568</v>
      </c>
      <c r="CK87" s="9">
        <v>491.4549857549858</v>
      </c>
      <c r="CL87" s="9">
        <v>57.944729344729346</v>
      </c>
      <c r="CM87" s="9">
        <v>1357.3543209876543</v>
      </c>
      <c r="CN87" s="9">
        <v>187.36324786324786</v>
      </c>
      <c r="CO87" s="9">
        <v>511.8257359924027</v>
      </c>
      <c r="CP87" s="9">
        <v>165.61671415004747</v>
      </c>
      <c r="CQ87" s="9">
        <v>62.90237416904083</v>
      </c>
      <c r="CR87" s="9">
        <v>21.017853751187083</v>
      </c>
      <c r="CS87" s="9">
        <v>9.888414055080721</v>
      </c>
      <c r="CT87" s="9">
        <v>1357.3543209876543</v>
      </c>
      <c r="CU87" s="9">
        <v>398.73998100664767</v>
      </c>
      <c r="CV87" s="9">
        <v>256.9673314339981</v>
      </c>
      <c r="CW87" s="9">
        <v>42.061348528015195</v>
      </c>
      <c r="CX87" s="9">
        <v>49.17293447293447</v>
      </c>
      <c r="CY87" s="9">
        <v>34.01785375118708</v>
      </c>
      <c r="CZ87" s="9">
        <v>16.52051282051282</v>
      </c>
      <c r="DA87" s="9">
        <v>62.90237416904083</v>
      </c>
      <c r="DB87" s="9">
        <v>15.008926875593541</v>
      </c>
      <c r="DC87" s="9">
        <v>20.897340930674265</v>
      </c>
      <c r="DD87" s="9">
        <v>4</v>
      </c>
      <c r="DE87" s="9">
        <v>885.8235517568851</v>
      </c>
      <c r="DF87" s="9">
        <v>60.77787274453941</v>
      </c>
      <c r="DG87" s="9">
        <v>174.6684710351377</v>
      </c>
      <c r="DH87" s="9">
        <v>165.51339031339032</v>
      </c>
      <c r="DI87" s="9">
        <v>330.2366571699905</v>
      </c>
      <c r="DJ87" s="9">
        <v>154.62716049382718</v>
      </c>
      <c r="DK87" s="9">
        <v>885.8235517568851</v>
      </c>
      <c r="DL87" s="9">
        <v>80.43523266856602</v>
      </c>
      <c r="DM87" s="9">
        <v>13.275593542260209</v>
      </c>
      <c r="DN87" s="9">
        <v>79.8071225071225</v>
      </c>
      <c r="DO87" s="9">
        <v>15.802469135802468</v>
      </c>
      <c r="DP87" s="9">
        <v>59.28062678062678</v>
      </c>
      <c r="DQ87" s="9">
        <v>72.19962013295347</v>
      </c>
      <c r="DR87" s="9">
        <v>84.14833808167143</v>
      </c>
      <c r="DS87" s="9">
        <v>27.275593542260207</v>
      </c>
      <c r="DT87" s="9">
        <v>36.16894586894587</v>
      </c>
      <c r="DU87" s="9">
        <v>18.862773029439694</v>
      </c>
      <c r="DV87" s="9">
        <v>11.107692307692307</v>
      </c>
      <c r="DW87" s="9">
        <v>6.888414055080721</v>
      </c>
      <c r="DX87" s="9">
        <v>75.22146248812916</v>
      </c>
      <c r="DY87" s="9">
        <v>19.103703703703705</v>
      </c>
      <c r="DZ87" s="9">
        <v>86.03171889838556</v>
      </c>
      <c r="EA87" s="9">
        <v>68.92905982905982</v>
      </c>
      <c r="EB87" s="9">
        <v>107.41747388414055</v>
      </c>
      <c r="EC87" s="9">
        <v>23.867711301044633</v>
      </c>
      <c r="ED87" s="9">
        <v>885.8235517568851</v>
      </c>
      <c r="EE87" s="9">
        <v>63.56999050332384</v>
      </c>
      <c r="EF87" s="9">
        <v>166.9877492877493</v>
      </c>
      <c r="EG87" s="9">
        <v>100.6945868945869</v>
      </c>
      <c r="EH87" s="9">
        <v>82.74577397910731</v>
      </c>
      <c r="EI87" s="9">
        <v>209.66353276353274</v>
      </c>
      <c r="EJ87" s="9">
        <v>84.50731244064576</v>
      </c>
      <c r="EK87" s="9">
        <v>47.36153846153846</v>
      </c>
      <c r="EL87" s="9">
        <v>63.893447293447295</v>
      </c>
      <c r="EM87" s="9">
        <v>66.39962013295346</v>
      </c>
      <c r="EN87" s="9">
        <v>1500.9732193732193</v>
      </c>
      <c r="EO87" s="9">
        <v>406.64102564102564</v>
      </c>
      <c r="EP87" s="9">
        <v>353.03418803418805</v>
      </c>
      <c r="EQ87" s="9">
        <v>195.53618233618235</v>
      </c>
      <c r="ER87" s="9">
        <v>178.01320037986704</v>
      </c>
      <c r="ES87" s="9">
        <v>367.7486229819563</v>
      </c>
      <c r="ET87" s="9">
        <v>858.4577397910731</v>
      </c>
      <c r="EU87" s="9">
        <v>785.7584045584045</v>
      </c>
      <c r="EV87" s="9">
        <v>72.69933523266857</v>
      </c>
      <c r="EW87" s="9">
        <v>41.99952516619183</v>
      </c>
      <c r="EX87" s="9">
        <v>30.699810066476733</v>
      </c>
      <c r="EY87" s="9">
        <v>785.7584045584045</v>
      </c>
      <c r="EZ87" s="9">
        <v>523.8393162393163</v>
      </c>
      <c r="FA87" s="9">
        <v>200.77682811016143</v>
      </c>
      <c r="FB87" s="9">
        <v>43.13333333333333</v>
      </c>
      <c r="FC87" s="9">
        <v>14</v>
      </c>
      <c r="FD87" s="9">
        <v>4.008926875593542</v>
      </c>
      <c r="FE87" s="9">
        <v>104.25346628679962</v>
      </c>
      <c r="FF87" s="9">
        <v>114.63428300094967</v>
      </c>
      <c r="FG87" s="9">
        <v>99.0318138651472</v>
      </c>
      <c r="FH87" s="9">
        <v>126.69297245963912</v>
      </c>
      <c r="FI87" s="9">
        <v>132.3133903133903</v>
      </c>
      <c r="FJ87" s="9">
        <v>47.81633428300095</v>
      </c>
      <c r="FK87" s="9">
        <v>49.18176638176638</v>
      </c>
      <c r="FL87" s="9">
        <v>32.747293447293444</v>
      </c>
      <c r="FM87" s="9">
        <v>4.901234567901234</v>
      </c>
      <c r="FN87" s="9">
        <v>20.98717948717949</v>
      </c>
      <c r="FO87" s="9">
        <v>20.107692307692307</v>
      </c>
      <c r="FP87" s="9">
        <v>14.862773029439696</v>
      </c>
      <c r="FQ87" s="9">
        <v>3.9871794871794872</v>
      </c>
      <c r="FR87" s="9">
        <v>4</v>
      </c>
      <c r="FS87" s="9">
        <v>10.24102564102564</v>
      </c>
      <c r="FT87" s="9">
        <v>785.7584045584045</v>
      </c>
      <c r="FU87" s="9">
        <v>13.133333333333333</v>
      </c>
      <c r="FV87" s="9">
        <v>200.91063627730293</v>
      </c>
      <c r="FW87" s="9">
        <v>73.55868945868946</v>
      </c>
      <c r="FX87" s="9">
        <v>46.984425451092115</v>
      </c>
      <c r="FY87" s="9">
        <v>20.98717948717949</v>
      </c>
      <c r="FZ87" s="9">
        <v>5.987179487179487</v>
      </c>
      <c r="GA87" s="9">
        <v>6</v>
      </c>
      <c r="GB87" s="9">
        <v>9</v>
      </c>
      <c r="GC87" s="9">
        <v>49.489458689458694</v>
      </c>
      <c r="GD87" s="9">
        <v>54.764007597340935</v>
      </c>
      <c r="GE87" s="9">
        <v>88.85489078822411</v>
      </c>
      <c r="GF87" s="9">
        <v>253.63000949667617</v>
      </c>
      <c r="GG87" s="9">
        <v>209.02507122507123</v>
      </c>
      <c r="GH87" s="9">
        <v>1</v>
      </c>
      <c r="GI87" s="9">
        <v>28</v>
      </c>
      <c r="GJ87" s="9">
        <v>0</v>
      </c>
      <c r="GK87" s="9">
        <v>12.703703703703704</v>
      </c>
      <c r="GL87" s="9">
        <v>2.9012345679012346</v>
      </c>
      <c r="GM87" s="9">
        <v>1155.1837606837607</v>
      </c>
      <c r="GN87" s="9">
        <v>187.63019943019944</v>
      </c>
      <c r="GO87" s="9">
        <v>0</v>
      </c>
      <c r="GP87" s="9">
        <v>6.802469135802469</v>
      </c>
      <c r="GQ87" s="9">
        <v>191.75299145299147</v>
      </c>
      <c r="GR87" s="9">
        <v>3.9012345679012346</v>
      </c>
      <c r="GS87" s="9">
        <v>548.2589743589743</v>
      </c>
      <c r="GT87" s="9">
        <v>104.57407407407406</v>
      </c>
      <c r="GU87" s="9">
        <v>0.9871794871794872</v>
      </c>
      <c r="GV87" s="9">
        <v>10</v>
      </c>
      <c r="GW87" s="9">
        <v>83.45489078822412</v>
      </c>
      <c r="GX87" s="9">
        <v>17.821747388414053</v>
      </c>
    </row>
    <row r="88" spans="1:206" ht="12.75">
      <c r="A88" s="5" t="s">
        <v>357</v>
      </c>
      <c r="B88" s="9">
        <v>201.4</v>
      </c>
      <c r="C88" s="9">
        <v>763.6090909090909</v>
      </c>
      <c r="D88" s="9">
        <v>25.92034632034632</v>
      </c>
      <c r="E88" s="9">
        <v>79.84069264069265</v>
      </c>
      <c r="F88" s="9">
        <v>79.81688311688312</v>
      </c>
      <c r="G88" s="9">
        <v>92.12467532467532</v>
      </c>
      <c r="H88" s="9">
        <v>194.1</v>
      </c>
      <c r="I88" s="9">
        <v>171.5056277056277</v>
      </c>
      <c r="J88" s="9">
        <v>120.30086580086581</v>
      </c>
      <c r="K88" s="9">
        <v>105.76103896103896</v>
      </c>
      <c r="L88" s="9">
        <v>425.5090909090909</v>
      </c>
      <c r="M88" s="9">
        <v>232.33896103896103</v>
      </c>
      <c r="N88" s="9">
        <v>361.44718614718613</v>
      </c>
      <c r="O88" s="9">
        <v>402.16190476190474</v>
      </c>
      <c r="P88" s="9">
        <v>763.6090909090909</v>
      </c>
      <c r="Q88" s="9">
        <v>0</v>
      </c>
      <c r="R88" s="9">
        <v>395.7255411255411</v>
      </c>
      <c r="S88" s="9">
        <v>174.70519480519482</v>
      </c>
      <c r="T88" s="9">
        <v>137.43419913419913</v>
      </c>
      <c r="U88" s="9">
        <v>34.79307359307359</v>
      </c>
      <c r="V88" s="9">
        <v>37.30909090909091</v>
      </c>
      <c r="W88" s="9">
        <v>8.483982683982683</v>
      </c>
      <c r="X88" s="9">
        <v>3</v>
      </c>
      <c r="Y88" s="9">
        <v>253.704329004329</v>
      </c>
      <c r="Z88" s="9">
        <v>79.35670995670996</v>
      </c>
      <c r="AA88" s="9">
        <v>18</v>
      </c>
      <c r="AB88" s="9">
        <v>22.99177489177489</v>
      </c>
      <c r="AC88" s="9">
        <v>16.236363636363635</v>
      </c>
      <c r="AD88" s="9">
        <v>417.45324675324673</v>
      </c>
      <c r="AE88" s="9">
        <v>112.94415584415584</v>
      </c>
      <c r="AF88" s="9">
        <v>183.38658008658007</v>
      </c>
      <c r="AG88" s="9">
        <v>74.11774891774891</v>
      </c>
      <c r="AH88" s="9">
        <v>25.277056277056275</v>
      </c>
      <c r="AI88" s="9">
        <v>361.2329004329004</v>
      </c>
      <c r="AJ88" s="9">
        <v>227.55324675324675</v>
      </c>
      <c r="AK88" s="9">
        <v>116.06190476190476</v>
      </c>
      <c r="AL88" s="9">
        <v>42.86450216450216</v>
      </c>
      <c r="AM88" s="9">
        <v>15.896536796536797</v>
      </c>
      <c r="AN88" s="9">
        <v>105.57792207792207</v>
      </c>
      <c r="AO88" s="9">
        <v>109.16536796536796</v>
      </c>
      <c r="AP88" s="9">
        <v>548.8658008658008</v>
      </c>
      <c r="AQ88" s="9">
        <v>677.2298701298702</v>
      </c>
      <c r="AR88" s="9">
        <v>45.38051948051948</v>
      </c>
      <c r="AS88" s="9">
        <v>2.0476190476190474</v>
      </c>
      <c r="AT88" s="9">
        <v>13.309090909090909</v>
      </c>
      <c r="AU88" s="9">
        <v>25.641991341991343</v>
      </c>
      <c r="AV88" s="9">
        <v>763.6090909090909</v>
      </c>
      <c r="AW88" s="9">
        <v>587.8753246753247</v>
      </c>
      <c r="AX88" s="9">
        <v>158.18658008658008</v>
      </c>
      <c r="AY88" s="9">
        <v>2.0476190476190474</v>
      </c>
      <c r="AZ88" s="9">
        <v>5.095238095238095</v>
      </c>
      <c r="BA88" s="9">
        <v>7.4043290043290035</v>
      </c>
      <c r="BB88" s="9">
        <v>0</v>
      </c>
      <c r="BC88" s="9">
        <v>763.6090909090909</v>
      </c>
      <c r="BD88" s="9">
        <v>492.9</v>
      </c>
      <c r="BE88" s="9">
        <v>92.52900432900434</v>
      </c>
      <c r="BF88" s="9">
        <v>76.3961038961039</v>
      </c>
      <c r="BG88" s="9">
        <v>9.047619047619047</v>
      </c>
      <c r="BH88" s="9">
        <v>44.80865800865801</v>
      </c>
      <c r="BI88" s="9">
        <v>32.96796536796536</v>
      </c>
      <c r="BJ88" s="9">
        <v>14.95974025974026</v>
      </c>
      <c r="BK88" s="9">
        <v>0</v>
      </c>
      <c r="BL88" s="9">
        <v>763.6090909090909</v>
      </c>
      <c r="BM88" s="9">
        <v>325.8367965367965</v>
      </c>
      <c r="BN88" s="9">
        <v>31.57099567099567</v>
      </c>
      <c r="BO88" s="9">
        <v>71.1021645021645</v>
      </c>
      <c r="BP88" s="9">
        <v>0</v>
      </c>
      <c r="BQ88" s="9">
        <v>259.1952380952381</v>
      </c>
      <c r="BR88" s="9">
        <v>70.90389610389612</v>
      </c>
      <c r="BS88" s="9">
        <v>763.6090909090909</v>
      </c>
      <c r="BT88" s="9">
        <v>562.7562770562771</v>
      </c>
      <c r="BU88" s="9">
        <v>163.45670995670994</v>
      </c>
      <c r="BV88" s="9">
        <v>7.4363636363636365</v>
      </c>
      <c r="BW88" s="9">
        <v>1.483982683982684</v>
      </c>
      <c r="BX88" s="9">
        <v>1.0714285714285714</v>
      </c>
      <c r="BY88" s="9">
        <v>12.944155844155844</v>
      </c>
      <c r="BZ88" s="9">
        <v>28.475757575757576</v>
      </c>
      <c r="CA88" s="9">
        <v>2</v>
      </c>
      <c r="CB88" s="9">
        <v>6.0476190476190474</v>
      </c>
      <c r="CC88" s="9">
        <v>2.944155844155844</v>
      </c>
      <c r="CD88" s="9">
        <v>17.48398268398268</v>
      </c>
      <c r="CE88" s="9">
        <v>748.1251082251082</v>
      </c>
      <c r="CF88" s="9">
        <v>738.2285714285714</v>
      </c>
      <c r="CG88" s="9">
        <v>9.872727272727273</v>
      </c>
      <c r="CH88" s="9">
        <v>0.023809523809523808</v>
      </c>
      <c r="CI88" s="9">
        <v>15.745454545454546</v>
      </c>
      <c r="CJ88" s="9">
        <v>716.3320346320346</v>
      </c>
      <c r="CK88" s="9">
        <v>166.012987012987</v>
      </c>
      <c r="CL88" s="9">
        <v>32.45194805194805</v>
      </c>
      <c r="CM88" s="9">
        <v>537.5471861471862</v>
      </c>
      <c r="CN88" s="9">
        <v>76.30086580086581</v>
      </c>
      <c r="CO88" s="9">
        <v>137.12337662337663</v>
      </c>
      <c r="CP88" s="9">
        <v>74.41991341991343</v>
      </c>
      <c r="CQ88" s="9">
        <v>27.45194805194805</v>
      </c>
      <c r="CR88" s="9">
        <v>5.023809523809524</v>
      </c>
      <c r="CS88" s="9">
        <v>1</v>
      </c>
      <c r="CT88" s="9">
        <v>537.5471861471862</v>
      </c>
      <c r="CU88" s="9">
        <v>216.22727272727272</v>
      </c>
      <c r="CV88" s="9">
        <v>127.91948051948052</v>
      </c>
      <c r="CW88" s="9">
        <v>14.46017316017316</v>
      </c>
      <c r="CX88" s="9">
        <v>25.356709956709956</v>
      </c>
      <c r="CY88" s="9">
        <v>32.61818181818182</v>
      </c>
      <c r="CZ88" s="9">
        <v>15.872727272727273</v>
      </c>
      <c r="DA88" s="9">
        <v>27.45194805194805</v>
      </c>
      <c r="DB88" s="9">
        <v>4.4363636363636365</v>
      </c>
      <c r="DC88" s="9">
        <v>8.071428571428571</v>
      </c>
      <c r="DD88" s="9">
        <v>2</v>
      </c>
      <c r="DE88" s="9">
        <v>292.8679653679654</v>
      </c>
      <c r="DF88" s="9">
        <v>28.404329004329004</v>
      </c>
      <c r="DG88" s="9">
        <v>64.42813852813853</v>
      </c>
      <c r="DH88" s="9">
        <v>46.86450216450216</v>
      </c>
      <c r="DI88" s="9">
        <v>87.32337662337662</v>
      </c>
      <c r="DJ88" s="9">
        <v>65.84761904761905</v>
      </c>
      <c r="DK88" s="9">
        <v>292.8679653679654</v>
      </c>
      <c r="DL88" s="9">
        <v>28.68961038961039</v>
      </c>
      <c r="DM88" s="9">
        <v>5</v>
      </c>
      <c r="DN88" s="9">
        <v>7.095238095238095</v>
      </c>
      <c r="DO88" s="9">
        <v>2</v>
      </c>
      <c r="DP88" s="9">
        <v>4.46017316017316</v>
      </c>
      <c r="DQ88" s="9">
        <v>55.35670995670996</v>
      </c>
      <c r="DR88" s="9">
        <v>44.35670995670996</v>
      </c>
      <c r="DS88" s="9">
        <v>17.872727272727275</v>
      </c>
      <c r="DT88" s="9">
        <v>27.483982683982685</v>
      </c>
      <c r="DU88" s="9">
        <v>4</v>
      </c>
      <c r="DV88" s="9">
        <v>1.4363636363636363</v>
      </c>
      <c r="DW88" s="9">
        <v>7.618181818181818</v>
      </c>
      <c r="DX88" s="9">
        <v>7.023809523809524</v>
      </c>
      <c r="DY88" s="9">
        <v>6.507792207792208</v>
      </c>
      <c r="DZ88" s="9">
        <v>8.872727272727273</v>
      </c>
      <c r="EA88" s="9">
        <v>16.48398268398268</v>
      </c>
      <c r="EB88" s="9">
        <v>34.86450216450216</v>
      </c>
      <c r="EC88" s="9">
        <v>13.745454545454546</v>
      </c>
      <c r="ED88" s="9">
        <v>292.8679653679654</v>
      </c>
      <c r="EE88" s="9">
        <v>34.356709956709956</v>
      </c>
      <c r="EF88" s="9">
        <v>23.356709956709956</v>
      </c>
      <c r="EG88" s="9">
        <v>17.665800865800865</v>
      </c>
      <c r="EH88" s="9">
        <v>20.483982683982685</v>
      </c>
      <c r="EI88" s="9">
        <v>75.18917748917748</v>
      </c>
      <c r="EJ88" s="9">
        <v>40.25324675324675</v>
      </c>
      <c r="EK88" s="9">
        <v>19.023809523809526</v>
      </c>
      <c r="EL88" s="9">
        <v>29.436363636363637</v>
      </c>
      <c r="EM88" s="9">
        <v>33.1021645021645</v>
      </c>
      <c r="EN88" s="9">
        <v>657.848051948052</v>
      </c>
      <c r="EO88" s="9">
        <v>233.26623376623377</v>
      </c>
      <c r="EP88" s="9">
        <v>153.9264069264069</v>
      </c>
      <c r="EQ88" s="9">
        <v>93.37229437229438</v>
      </c>
      <c r="ER88" s="9">
        <v>47.657575757575756</v>
      </c>
      <c r="ES88" s="9">
        <v>129.62554112554113</v>
      </c>
      <c r="ET88" s="9">
        <v>461.7536796536797</v>
      </c>
      <c r="EU88" s="9">
        <v>395.7255411255411</v>
      </c>
      <c r="EV88" s="9">
        <v>66.02813852813853</v>
      </c>
      <c r="EW88" s="9">
        <v>54.980519480519476</v>
      </c>
      <c r="EX88" s="9">
        <v>11.047619047619047</v>
      </c>
      <c r="EY88" s="9">
        <v>395.7255411255411</v>
      </c>
      <c r="EZ88" s="9">
        <v>164.37705627705628</v>
      </c>
      <c r="FA88" s="9">
        <v>159.8883116883117</v>
      </c>
      <c r="FB88" s="9">
        <v>51.43636363636364</v>
      </c>
      <c r="FC88" s="9">
        <v>20.023809523809526</v>
      </c>
      <c r="FD88" s="9">
        <v>0</v>
      </c>
      <c r="FE88" s="9">
        <v>97.86450216450217</v>
      </c>
      <c r="FF88" s="9">
        <v>76.84069264069265</v>
      </c>
      <c r="FG88" s="9">
        <v>47.38051948051948</v>
      </c>
      <c r="FH88" s="9">
        <v>52.6017316017316</v>
      </c>
      <c r="FI88" s="9">
        <v>35.356709956709956</v>
      </c>
      <c r="FJ88" s="9">
        <v>16.87272727272727</v>
      </c>
      <c r="FK88" s="9">
        <v>10.507792207792207</v>
      </c>
      <c r="FL88" s="9">
        <v>10.436363636363636</v>
      </c>
      <c r="FM88" s="9">
        <v>1</v>
      </c>
      <c r="FN88" s="9">
        <v>18</v>
      </c>
      <c r="FO88" s="9">
        <v>13.944155844155844</v>
      </c>
      <c r="FP88" s="9">
        <v>5.023809523809524</v>
      </c>
      <c r="FQ88" s="9">
        <v>0</v>
      </c>
      <c r="FR88" s="9">
        <v>1</v>
      </c>
      <c r="FS88" s="9">
        <v>8.896536796536797</v>
      </c>
      <c r="FT88" s="9">
        <v>395.7255411255411</v>
      </c>
      <c r="FU88" s="9">
        <v>9.436363636363636</v>
      </c>
      <c r="FV88" s="9">
        <v>68.8168831168831</v>
      </c>
      <c r="FW88" s="9">
        <v>21.896536796536797</v>
      </c>
      <c r="FX88" s="9">
        <v>17.46017316017316</v>
      </c>
      <c r="FY88" s="9">
        <v>18</v>
      </c>
      <c r="FZ88" s="9">
        <v>6</v>
      </c>
      <c r="GA88" s="9">
        <v>5</v>
      </c>
      <c r="GB88" s="9">
        <v>7</v>
      </c>
      <c r="GC88" s="9">
        <v>35.944155844155844</v>
      </c>
      <c r="GD88" s="9">
        <v>61.920346320346326</v>
      </c>
      <c r="GE88" s="9">
        <v>58.38051948051948</v>
      </c>
      <c r="GF88" s="9">
        <v>171.52207792207793</v>
      </c>
      <c r="GG88" s="9">
        <v>122.7051948051948</v>
      </c>
      <c r="GH88" s="9">
        <v>0.43636363636363634</v>
      </c>
      <c r="GI88" s="9">
        <v>26</v>
      </c>
      <c r="GJ88" s="9">
        <v>9</v>
      </c>
      <c r="GK88" s="9">
        <v>5.944155844155844</v>
      </c>
      <c r="GL88" s="9">
        <v>7.4363636363636365</v>
      </c>
      <c r="GM88" s="9">
        <v>391.16883116883116</v>
      </c>
      <c r="GN88" s="9">
        <v>79.04502164502165</v>
      </c>
      <c r="GO88" s="9">
        <v>0</v>
      </c>
      <c r="GP88" s="9">
        <v>5.4363636363636365</v>
      </c>
      <c r="GQ88" s="9">
        <v>34.53160173160173</v>
      </c>
      <c r="GR88" s="9">
        <v>0</v>
      </c>
      <c r="GS88" s="9">
        <v>147.05367965367967</v>
      </c>
      <c r="GT88" s="9">
        <v>36.920346320346326</v>
      </c>
      <c r="GU88" s="9">
        <v>0</v>
      </c>
      <c r="GV88" s="9">
        <v>5</v>
      </c>
      <c r="GW88" s="9">
        <v>75.87272727272727</v>
      </c>
      <c r="GX88" s="9">
        <v>7.309090909090909</v>
      </c>
    </row>
    <row r="89" spans="1:206" ht="12.75">
      <c r="A89" s="5" t="s">
        <v>358</v>
      </c>
      <c r="B89" s="9">
        <v>15.71</v>
      </c>
      <c r="C89" s="9">
        <v>459.4493087557604</v>
      </c>
      <c r="D89" s="9">
        <v>27.73963133640553</v>
      </c>
      <c r="E89" s="9">
        <v>59.75230414746543</v>
      </c>
      <c r="F89" s="9">
        <v>47.223502304147466</v>
      </c>
      <c r="G89" s="9">
        <v>94.9873271889401</v>
      </c>
      <c r="H89" s="9">
        <v>97.83294930875576</v>
      </c>
      <c r="I89" s="9">
        <v>107.42396313364057</v>
      </c>
      <c r="J89" s="9">
        <v>24.48963133640553</v>
      </c>
      <c r="K89" s="9">
        <v>87.49193548387098</v>
      </c>
      <c r="L89" s="9">
        <v>287.89170506912444</v>
      </c>
      <c r="M89" s="9">
        <v>84.06566820276498</v>
      </c>
      <c r="N89" s="9">
        <v>233.71543778801842</v>
      </c>
      <c r="O89" s="9">
        <v>225.73387096774195</v>
      </c>
      <c r="P89" s="9">
        <v>459.4493087557604</v>
      </c>
      <c r="Q89" s="9">
        <v>0</v>
      </c>
      <c r="R89" s="9">
        <v>199.76152073732717</v>
      </c>
      <c r="S89" s="9">
        <v>52.235023041474655</v>
      </c>
      <c r="T89" s="9">
        <v>80.51036866359448</v>
      </c>
      <c r="U89" s="9">
        <v>31.11520737327189</v>
      </c>
      <c r="V89" s="9">
        <v>26.65668202764977</v>
      </c>
      <c r="W89" s="9">
        <v>9.244239631336406</v>
      </c>
      <c r="X89" s="9">
        <v>0</v>
      </c>
      <c r="Y89" s="9">
        <v>148.99654377880185</v>
      </c>
      <c r="Z89" s="9">
        <v>11.315668202764977</v>
      </c>
      <c r="AA89" s="9">
        <v>0</v>
      </c>
      <c r="AB89" s="9">
        <v>26.334101382488477</v>
      </c>
      <c r="AC89" s="9">
        <v>6.638248847926267</v>
      </c>
      <c r="AD89" s="9">
        <v>302.9665898617511</v>
      </c>
      <c r="AE89" s="9">
        <v>14.23847926267281</v>
      </c>
      <c r="AF89" s="9">
        <v>93.05875576036867</v>
      </c>
      <c r="AG89" s="9">
        <v>71.73617511520737</v>
      </c>
      <c r="AH89" s="9">
        <v>20.72811059907834</v>
      </c>
      <c r="AI89" s="9">
        <v>249.4619815668203</v>
      </c>
      <c r="AJ89" s="9">
        <v>135.33986175115206</v>
      </c>
      <c r="AK89" s="9">
        <v>51.84216589861751</v>
      </c>
      <c r="AL89" s="9">
        <v>19.953917050691246</v>
      </c>
      <c r="AM89" s="9">
        <v>2.851382488479263</v>
      </c>
      <c r="AN89" s="9">
        <v>34.45622119815668</v>
      </c>
      <c r="AO89" s="9">
        <v>49.90092165898618</v>
      </c>
      <c r="AP89" s="9">
        <v>375.0921658986175</v>
      </c>
      <c r="AQ89" s="9">
        <v>417.92857142857144</v>
      </c>
      <c r="AR89" s="9">
        <v>21.57258064516129</v>
      </c>
      <c r="AS89" s="9">
        <v>3</v>
      </c>
      <c r="AT89" s="9">
        <v>3.774193548387097</v>
      </c>
      <c r="AU89" s="9">
        <v>13.173963133640552</v>
      </c>
      <c r="AV89" s="9">
        <v>459.4493087557604</v>
      </c>
      <c r="AW89" s="9">
        <v>371.36520737327186</v>
      </c>
      <c r="AX89" s="9">
        <v>79.21428571428571</v>
      </c>
      <c r="AY89" s="9">
        <v>2.238479262672811</v>
      </c>
      <c r="AZ89" s="9">
        <v>1.9285714285714286</v>
      </c>
      <c r="BA89" s="9">
        <v>4.702764976958526</v>
      </c>
      <c r="BB89" s="9">
        <v>0</v>
      </c>
      <c r="BC89" s="9">
        <v>459.4493087557604</v>
      </c>
      <c r="BD89" s="9">
        <v>295.5034562211982</v>
      </c>
      <c r="BE89" s="9">
        <v>39.84907834101382</v>
      </c>
      <c r="BF89" s="9">
        <v>64.3721198156682</v>
      </c>
      <c r="BG89" s="9">
        <v>4.625576036866359</v>
      </c>
      <c r="BH89" s="9">
        <v>27.13364055299539</v>
      </c>
      <c r="BI89" s="9">
        <v>18.33410138248848</v>
      </c>
      <c r="BJ89" s="9">
        <v>9.631336405529954</v>
      </c>
      <c r="BK89" s="9">
        <v>0</v>
      </c>
      <c r="BL89" s="9">
        <v>459.4493087557604</v>
      </c>
      <c r="BM89" s="9">
        <v>180.82142857142858</v>
      </c>
      <c r="BN89" s="9">
        <v>24.036866359447004</v>
      </c>
      <c r="BO89" s="9">
        <v>39.13824884792627</v>
      </c>
      <c r="BP89" s="9">
        <v>0</v>
      </c>
      <c r="BQ89" s="9">
        <v>167.9320276497696</v>
      </c>
      <c r="BR89" s="9">
        <v>42.52073732718894</v>
      </c>
      <c r="BS89" s="9">
        <v>459.4493087557604</v>
      </c>
      <c r="BT89" s="9">
        <v>360.27534562211986</v>
      </c>
      <c r="BU89" s="9">
        <v>83.06566820276498</v>
      </c>
      <c r="BV89" s="9">
        <v>3.315668202764977</v>
      </c>
      <c r="BW89" s="9">
        <v>1.7741935483870968</v>
      </c>
      <c r="BX89" s="9">
        <v>0</v>
      </c>
      <c r="BY89" s="9">
        <v>6.16705069124424</v>
      </c>
      <c r="BZ89" s="9">
        <v>11.018433179723502</v>
      </c>
      <c r="CA89" s="9">
        <v>2.392857142857143</v>
      </c>
      <c r="CB89" s="9">
        <v>0.3870967741935484</v>
      </c>
      <c r="CC89" s="9">
        <v>2.851382488479263</v>
      </c>
      <c r="CD89" s="9">
        <v>5.387096774193548</v>
      </c>
      <c r="CE89" s="9">
        <v>442.0437788018433</v>
      </c>
      <c r="CF89" s="9">
        <v>440.11520737327186</v>
      </c>
      <c r="CG89" s="9">
        <v>1.9285714285714286</v>
      </c>
      <c r="CH89" s="9">
        <v>0</v>
      </c>
      <c r="CI89" s="9">
        <v>11.018433179723502</v>
      </c>
      <c r="CJ89" s="9">
        <v>425.2511520737327</v>
      </c>
      <c r="CK89" s="9">
        <v>100.6947004608295</v>
      </c>
      <c r="CL89" s="9">
        <v>9.559907834101383</v>
      </c>
      <c r="CM89" s="9">
        <v>347.4677419354839</v>
      </c>
      <c r="CN89" s="9">
        <v>55.312211981566826</v>
      </c>
      <c r="CO89" s="9">
        <v>117.22004608294931</v>
      </c>
      <c r="CP89" s="9">
        <v>35.02188940092166</v>
      </c>
      <c r="CQ89" s="9">
        <v>16.55414746543779</v>
      </c>
      <c r="CR89" s="9">
        <v>8.387096774193548</v>
      </c>
      <c r="CS89" s="9">
        <v>2.315668202764977</v>
      </c>
      <c r="CT89" s="9">
        <v>347.4677419354839</v>
      </c>
      <c r="CU89" s="9">
        <v>112.65668202764978</v>
      </c>
      <c r="CV89" s="9">
        <v>69.28456221198157</v>
      </c>
      <c r="CW89" s="9">
        <v>5.161290322580645</v>
      </c>
      <c r="CX89" s="9">
        <v>19.869815668202765</v>
      </c>
      <c r="CY89" s="9">
        <v>11.638248847926267</v>
      </c>
      <c r="CZ89" s="9">
        <v>6.702764976958526</v>
      </c>
      <c r="DA89" s="9">
        <v>16.55414746543779</v>
      </c>
      <c r="DB89" s="9">
        <v>5.238479262672811</v>
      </c>
      <c r="DC89" s="9">
        <v>2.851382488479263</v>
      </c>
      <c r="DD89" s="9">
        <v>1.851382488479263</v>
      </c>
      <c r="DE89" s="9">
        <v>215.94124423963135</v>
      </c>
      <c r="DF89" s="9">
        <v>19.024193548387096</v>
      </c>
      <c r="DG89" s="9">
        <v>48.616359447004605</v>
      </c>
      <c r="DH89" s="9">
        <v>25.561059907834103</v>
      </c>
      <c r="DI89" s="9">
        <v>88.42741935483872</v>
      </c>
      <c r="DJ89" s="9">
        <v>34.31221198156682</v>
      </c>
      <c r="DK89" s="9">
        <v>215.94124423963135</v>
      </c>
      <c r="DL89" s="9">
        <v>14.89516129032258</v>
      </c>
      <c r="DM89" s="9">
        <v>5.238479262672811</v>
      </c>
      <c r="DN89" s="9">
        <v>16.399769585253456</v>
      </c>
      <c r="DO89" s="9">
        <v>0.3870967741935484</v>
      </c>
      <c r="DP89" s="9">
        <v>2.4642857142857144</v>
      </c>
      <c r="DQ89" s="9">
        <v>31.423963133640555</v>
      </c>
      <c r="DR89" s="9">
        <v>27.09562211981567</v>
      </c>
      <c r="DS89" s="9">
        <v>15.012672811059907</v>
      </c>
      <c r="DT89" s="9">
        <v>14.714285714285715</v>
      </c>
      <c r="DU89" s="9">
        <v>2.774193548387097</v>
      </c>
      <c r="DV89" s="9">
        <v>3.2384792626728114</v>
      </c>
      <c r="DW89" s="9">
        <v>1</v>
      </c>
      <c r="DX89" s="9">
        <v>10.482718894009215</v>
      </c>
      <c r="DY89" s="9">
        <v>10.095622119815669</v>
      </c>
      <c r="DZ89" s="9">
        <v>9.561059907834101</v>
      </c>
      <c r="EA89" s="9">
        <v>24.26958525345622</v>
      </c>
      <c r="EB89" s="9">
        <v>24.108294930875573</v>
      </c>
      <c r="EC89" s="9">
        <v>2.7799539170506913</v>
      </c>
      <c r="ED89" s="9">
        <v>215.94124423963135</v>
      </c>
      <c r="EE89" s="9">
        <v>14.482718894009215</v>
      </c>
      <c r="EF89" s="9">
        <v>24.192396313364057</v>
      </c>
      <c r="EG89" s="9">
        <v>17.341013824884794</v>
      </c>
      <c r="EH89" s="9">
        <v>17.57258064516129</v>
      </c>
      <c r="EI89" s="9">
        <v>61.9389400921659</v>
      </c>
      <c r="EJ89" s="9">
        <v>25.0426267281106</v>
      </c>
      <c r="EK89" s="9">
        <v>16.315668202764975</v>
      </c>
      <c r="EL89" s="9">
        <v>15.631336405529954</v>
      </c>
      <c r="EM89" s="9">
        <v>23.423963133640555</v>
      </c>
      <c r="EN89" s="9">
        <v>371.9573732718894</v>
      </c>
      <c r="EO89" s="9">
        <v>105.30414746543778</v>
      </c>
      <c r="EP89" s="9">
        <v>102.45161290322581</v>
      </c>
      <c r="EQ89" s="9">
        <v>50.687788018433174</v>
      </c>
      <c r="ER89" s="9">
        <v>26.90668202764977</v>
      </c>
      <c r="ES89" s="9">
        <v>86.60714285714286</v>
      </c>
      <c r="ET89" s="9">
        <v>207.85714285714286</v>
      </c>
      <c r="EU89" s="9">
        <v>199.76152073732717</v>
      </c>
      <c r="EV89" s="9">
        <v>8.095622119815669</v>
      </c>
      <c r="EW89" s="9">
        <v>5.392857142857142</v>
      </c>
      <c r="EX89" s="9">
        <v>2.7027649769585254</v>
      </c>
      <c r="EY89" s="9">
        <v>199.76152073732717</v>
      </c>
      <c r="EZ89" s="9">
        <v>99.9147465437788</v>
      </c>
      <c r="FA89" s="9">
        <v>60.28686635944701</v>
      </c>
      <c r="FB89" s="9">
        <v>35.70852534562212</v>
      </c>
      <c r="FC89" s="9">
        <v>3.4642857142857144</v>
      </c>
      <c r="FD89" s="9">
        <v>0.3870967741935484</v>
      </c>
      <c r="FE89" s="9">
        <v>22.95967741935484</v>
      </c>
      <c r="FF89" s="9">
        <v>29.275345622119815</v>
      </c>
      <c r="FG89" s="9">
        <v>19.495391705069125</v>
      </c>
      <c r="FH89" s="9">
        <v>35.733870967741936</v>
      </c>
      <c r="FI89" s="9">
        <v>35.346774193548384</v>
      </c>
      <c r="FJ89" s="9">
        <v>13.025345622119817</v>
      </c>
      <c r="FK89" s="9">
        <v>12.191244239631338</v>
      </c>
      <c r="FL89" s="9">
        <v>7.315668202764977</v>
      </c>
      <c r="FM89" s="9">
        <v>0</v>
      </c>
      <c r="FN89" s="9">
        <v>10.476958525345623</v>
      </c>
      <c r="FO89" s="9">
        <v>6.8513824884792625</v>
      </c>
      <c r="FP89" s="9">
        <v>1.3870967741935485</v>
      </c>
      <c r="FQ89" s="9">
        <v>0</v>
      </c>
      <c r="FR89" s="9">
        <v>0</v>
      </c>
      <c r="FS89" s="9">
        <v>5.702764976958526</v>
      </c>
      <c r="FT89" s="9">
        <v>199.76152073732717</v>
      </c>
      <c r="FU89" s="9">
        <v>4.464285714285714</v>
      </c>
      <c r="FV89" s="9">
        <v>54.526497695852534</v>
      </c>
      <c r="FW89" s="9">
        <v>21.108294930875573</v>
      </c>
      <c r="FX89" s="9">
        <v>10.476958525345623</v>
      </c>
      <c r="FY89" s="9">
        <v>10.476958525345623</v>
      </c>
      <c r="FZ89" s="9">
        <v>7.625576036866359</v>
      </c>
      <c r="GA89" s="9">
        <v>0.3870967741935484</v>
      </c>
      <c r="GB89" s="9">
        <v>2.4642857142857144</v>
      </c>
      <c r="GC89" s="9">
        <v>12.256912442396313</v>
      </c>
      <c r="GD89" s="9">
        <v>10.702764976958525</v>
      </c>
      <c r="GE89" s="9">
        <v>13.786866359447004</v>
      </c>
      <c r="GF89" s="9">
        <v>55.1705069124424</v>
      </c>
      <c r="GG89" s="9">
        <v>46.15783410138249</v>
      </c>
      <c r="GH89" s="9">
        <v>0.3870967741935484</v>
      </c>
      <c r="GI89" s="9">
        <v>1.4642857142857144</v>
      </c>
      <c r="GJ89" s="9">
        <v>0</v>
      </c>
      <c r="GK89" s="9">
        <v>4.387096774193548</v>
      </c>
      <c r="GL89" s="9">
        <v>2.774193548387097</v>
      </c>
      <c r="GM89" s="9">
        <v>282.7062211981567</v>
      </c>
      <c r="GN89" s="9">
        <v>36.056451612903224</v>
      </c>
      <c r="GO89" s="9">
        <v>0</v>
      </c>
      <c r="GP89" s="9">
        <v>0</v>
      </c>
      <c r="GQ89" s="9">
        <v>36.95276497695853</v>
      </c>
      <c r="GR89" s="9">
        <v>0</v>
      </c>
      <c r="GS89" s="9">
        <v>146.9193548387097</v>
      </c>
      <c r="GT89" s="9">
        <v>29.346774193548388</v>
      </c>
      <c r="GU89" s="9">
        <v>0.3870967741935484</v>
      </c>
      <c r="GV89" s="9">
        <v>8.774193548387096</v>
      </c>
      <c r="GW89" s="9">
        <v>16.256912442396313</v>
      </c>
      <c r="GX89" s="9">
        <v>8.012672811059907</v>
      </c>
    </row>
    <row r="90" spans="1:206" ht="12.75">
      <c r="A90" s="5" t="s">
        <v>451</v>
      </c>
      <c r="B90" s="9">
        <v>64.01</v>
      </c>
      <c r="C90" s="9">
        <v>184</v>
      </c>
      <c r="D90" s="9">
        <v>1</v>
      </c>
      <c r="E90" s="9">
        <v>15</v>
      </c>
      <c r="F90" s="9">
        <v>27</v>
      </c>
      <c r="G90" s="9">
        <v>20</v>
      </c>
      <c r="H90" s="9">
        <v>65</v>
      </c>
      <c r="I90" s="9">
        <v>45</v>
      </c>
      <c r="J90" s="9">
        <v>11</v>
      </c>
      <c r="K90" s="9">
        <v>16</v>
      </c>
      <c r="L90" s="9">
        <v>131</v>
      </c>
      <c r="M90" s="9">
        <v>37</v>
      </c>
      <c r="N90" s="9">
        <v>91</v>
      </c>
      <c r="O90" s="9">
        <v>93</v>
      </c>
      <c r="P90" s="9">
        <v>184</v>
      </c>
      <c r="Q90" s="9">
        <v>0</v>
      </c>
      <c r="R90" s="9">
        <v>89</v>
      </c>
      <c r="S90" s="9">
        <v>30</v>
      </c>
      <c r="T90" s="9">
        <v>35</v>
      </c>
      <c r="U90" s="9">
        <v>13</v>
      </c>
      <c r="V90" s="9">
        <v>10</v>
      </c>
      <c r="W90" s="9">
        <v>1</v>
      </c>
      <c r="X90" s="9">
        <v>0</v>
      </c>
      <c r="Y90" s="9">
        <v>75</v>
      </c>
      <c r="Z90" s="9">
        <v>1</v>
      </c>
      <c r="AA90" s="9">
        <v>4</v>
      </c>
      <c r="AB90" s="9">
        <v>7</v>
      </c>
      <c r="AC90" s="9">
        <v>1</v>
      </c>
      <c r="AD90" s="9">
        <v>143</v>
      </c>
      <c r="AE90" s="9">
        <v>7</v>
      </c>
      <c r="AF90" s="9">
        <v>41</v>
      </c>
      <c r="AG90" s="9">
        <v>27</v>
      </c>
      <c r="AH90" s="9">
        <v>14</v>
      </c>
      <c r="AI90" s="9">
        <v>97</v>
      </c>
      <c r="AJ90" s="9">
        <v>51</v>
      </c>
      <c r="AK90" s="9">
        <v>25</v>
      </c>
      <c r="AL90" s="9">
        <v>8</v>
      </c>
      <c r="AM90" s="9">
        <v>3</v>
      </c>
      <c r="AN90" s="9">
        <v>16</v>
      </c>
      <c r="AO90" s="9">
        <v>27</v>
      </c>
      <c r="AP90" s="9">
        <v>141</v>
      </c>
      <c r="AQ90" s="9">
        <v>154</v>
      </c>
      <c r="AR90" s="9">
        <v>18</v>
      </c>
      <c r="AS90" s="9">
        <v>0</v>
      </c>
      <c r="AT90" s="9">
        <v>5</v>
      </c>
      <c r="AU90" s="9">
        <v>7</v>
      </c>
      <c r="AV90" s="9">
        <v>184</v>
      </c>
      <c r="AW90" s="9">
        <v>121</v>
      </c>
      <c r="AX90" s="9">
        <v>58</v>
      </c>
      <c r="AY90" s="9">
        <v>3</v>
      </c>
      <c r="AZ90" s="9">
        <v>0</v>
      </c>
      <c r="BA90" s="9">
        <v>1</v>
      </c>
      <c r="BB90" s="9">
        <v>0</v>
      </c>
      <c r="BC90" s="9">
        <v>184</v>
      </c>
      <c r="BD90" s="9">
        <v>97</v>
      </c>
      <c r="BE90" s="9">
        <v>37</v>
      </c>
      <c r="BF90" s="9">
        <v>20</v>
      </c>
      <c r="BG90" s="9">
        <v>8</v>
      </c>
      <c r="BH90" s="9">
        <v>8</v>
      </c>
      <c r="BI90" s="9">
        <v>14</v>
      </c>
      <c r="BJ90" s="9">
        <v>0</v>
      </c>
      <c r="BK90" s="9">
        <v>0</v>
      </c>
      <c r="BL90" s="9">
        <v>184</v>
      </c>
      <c r="BM90" s="9">
        <v>35</v>
      </c>
      <c r="BN90" s="9">
        <v>6</v>
      </c>
      <c r="BO90" s="9">
        <v>60</v>
      </c>
      <c r="BP90" s="9">
        <v>0</v>
      </c>
      <c r="BQ90" s="9">
        <v>61</v>
      </c>
      <c r="BR90" s="9">
        <v>20</v>
      </c>
      <c r="BS90" s="9">
        <v>184</v>
      </c>
      <c r="BT90" s="9">
        <v>117</v>
      </c>
      <c r="BU90" s="9">
        <v>60</v>
      </c>
      <c r="BV90" s="9">
        <v>1</v>
      </c>
      <c r="BW90" s="9">
        <v>2</v>
      </c>
      <c r="BX90" s="9">
        <v>0</v>
      </c>
      <c r="BY90" s="9">
        <v>2</v>
      </c>
      <c r="BZ90" s="9">
        <v>4</v>
      </c>
      <c r="CA90" s="9">
        <v>0</v>
      </c>
      <c r="CB90" s="9">
        <v>0</v>
      </c>
      <c r="CC90" s="9">
        <v>0</v>
      </c>
      <c r="CD90" s="9">
        <v>4</v>
      </c>
      <c r="CE90" s="9">
        <v>184</v>
      </c>
      <c r="CF90" s="9">
        <v>182</v>
      </c>
      <c r="CG90" s="9">
        <v>2</v>
      </c>
      <c r="CH90" s="9">
        <v>0</v>
      </c>
      <c r="CI90" s="9">
        <v>27</v>
      </c>
      <c r="CJ90" s="9">
        <v>146</v>
      </c>
      <c r="CK90" s="9">
        <v>21</v>
      </c>
      <c r="CL90" s="9">
        <v>4</v>
      </c>
      <c r="CM90" s="9">
        <v>157</v>
      </c>
      <c r="CN90" s="9">
        <v>19</v>
      </c>
      <c r="CO90" s="9">
        <v>52</v>
      </c>
      <c r="CP90" s="9">
        <v>39</v>
      </c>
      <c r="CQ90" s="9">
        <v>2</v>
      </c>
      <c r="CR90" s="9">
        <v>0</v>
      </c>
      <c r="CS90" s="9">
        <v>0</v>
      </c>
      <c r="CT90" s="9">
        <v>157</v>
      </c>
      <c r="CU90" s="9">
        <v>45</v>
      </c>
      <c r="CV90" s="9">
        <v>28</v>
      </c>
      <c r="CW90" s="9">
        <v>10</v>
      </c>
      <c r="CX90" s="9">
        <v>0</v>
      </c>
      <c r="CY90" s="9">
        <v>5</v>
      </c>
      <c r="CZ90" s="9">
        <v>2</v>
      </c>
      <c r="DA90" s="9">
        <v>2</v>
      </c>
      <c r="DB90" s="9">
        <v>0</v>
      </c>
      <c r="DC90" s="9">
        <v>0</v>
      </c>
      <c r="DD90" s="9">
        <v>0</v>
      </c>
      <c r="DE90" s="9">
        <v>110</v>
      </c>
      <c r="DF90" s="9">
        <v>8</v>
      </c>
      <c r="DG90" s="9">
        <v>22</v>
      </c>
      <c r="DH90" s="9">
        <v>23</v>
      </c>
      <c r="DI90" s="9">
        <v>37</v>
      </c>
      <c r="DJ90" s="9">
        <v>20</v>
      </c>
      <c r="DK90" s="9">
        <v>110</v>
      </c>
      <c r="DL90" s="9">
        <v>9</v>
      </c>
      <c r="DM90" s="9">
        <v>0</v>
      </c>
      <c r="DN90" s="9">
        <v>4</v>
      </c>
      <c r="DO90" s="9">
        <v>1</v>
      </c>
      <c r="DP90" s="9">
        <v>1</v>
      </c>
      <c r="DQ90" s="9">
        <v>27</v>
      </c>
      <c r="DR90" s="9">
        <v>6</v>
      </c>
      <c r="DS90" s="9">
        <v>4</v>
      </c>
      <c r="DT90" s="9">
        <v>12</v>
      </c>
      <c r="DU90" s="9">
        <v>1</v>
      </c>
      <c r="DV90" s="9">
        <v>0</v>
      </c>
      <c r="DW90" s="9">
        <v>2</v>
      </c>
      <c r="DX90" s="9">
        <v>7</v>
      </c>
      <c r="DY90" s="9">
        <v>1</v>
      </c>
      <c r="DZ90" s="9">
        <v>4</v>
      </c>
      <c r="EA90" s="9">
        <v>9</v>
      </c>
      <c r="EB90" s="9">
        <v>14</v>
      </c>
      <c r="EC90" s="9">
        <v>8</v>
      </c>
      <c r="ED90" s="9">
        <v>110</v>
      </c>
      <c r="EE90" s="9">
        <v>11</v>
      </c>
      <c r="EF90" s="9">
        <v>17</v>
      </c>
      <c r="EG90" s="9">
        <v>5</v>
      </c>
      <c r="EH90" s="9">
        <v>13</v>
      </c>
      <c r="EI90" s="9">
        <v>27</v>
      </c>
      <c r="EJ90" s="9">
        <v>18</v>
      </c>
      <c r="EK90" s="9">
        <v>2</v>
      </c>
      <c r="EL90" s="9">
        <v>9</v>
      </c>
      <c r="EM90" s="9">
        <v>8</v>
      </c>
      <c r="EN90" s="9">
        <v>168</v>
      </c>
      <c r="EO90" s="9">
        <v>38</v>
      </c>
      <c r="EP90" s="9">
        <v>28</v>
      </c>
      <c r="EQ90" s="9">
        <v>27</v>
      </c>
      <c r="ER90" s="9">
        <v>16</v>
      </c>
      <c r="ES90" s="9">
        <v>59</v>
      </c>
      <c r="ET90" s="9">
        <v>105</v>
      </c>
      <c r="EU90" s="9">
        <v>89</v>
      </c>
      <c r="EV90" s="9">
        <v>16</v>
      </c>
      <c r="EW90" s="9">
        <v>9</v>
      </c>
      <c r="EX90" s="9">
        <v>7</v>
      </c>
      <c r="EY90" s="9">
        <v>89</v>
      </c>
      <c r="EZ90" s="9">
        <v>77</v>
      </c>
      <c r="FA90" s="9">
        <v>6</v>
      </c>
      <c r="FB90" s="9">
        <v>2</v>
      </c>
      <c r="FC90" s="9">
        <v>1</v>
      </c>
      <c r="FD90" s="9">
        <v>3</v>
      </c>
      <c r="FE90" s="9">
        <v>14</v>
      </c>
      <c r="FF90" s="9">
        <v>16</v>
      </c>
      <c r="FG90" s="9">
        <v>6</v>
      </c>
      <c r="FH90" s="9">
        <v>20</v>
      </c>
      <c r="FI90" s="9">
        <v>11</v>
      </c>
      <c r="FJ90" s="9">
        <v>7</v>
      </c>
      <c r="FK90" s="9">
        <v>4</v>
      </c>
      <c r="FL90" s="9">
        <v>2</v>
      </c>
      <c r="FM90" s="9">
        <v>0</v>
      </c>
      <c r="FN90" s="9">
        <v>4</v>
      </c>
      <c r="FO90" s="9">
        <v>4</v>
      </c>
      <c r="FP90" s="9">
        <v>0</v>
      </c>
      <c r="FQ90" s="9">
        <v>0</v>
      </c>
      <c r="FR90" s="9">
        <v>0</v>
      </c>
      <c r="FS90" s="9">
        <v>1</v>
      </c>
      <c r="FT90" s="9">
        <v>89</v>
      </c>
      <c r="FU90" s="9">
        <v>1</v>
      </c>
      <c r="FV90" s="9">
        <v>17</v>
      </c>
      <c r="FW90" s="9">
        <v>1</v>
      </c>
      <c r="FX90" s="9">
        <v>9</v>
      </c>
      <c r="FY90" s="9">
        <v>4</v>
      </c>
      <c r="FZ90" s="9">
        <v>2</v>
      </c>
      <c r="GA90" s="9">
        <v>1</v>
      </c>
      <c r="GB90" s="9">
        <v>1</v>
      </c>
      <c r="GC90" s="9">
        <v>9</v>
      </c>
      <c r="GD90" s="9">
        <v>5</v>
      </c>
      <c r="GE90" s="9">
        <v>6</v>
      </c>
      <c r="GF90" s="9">
        <v>27</v>
      </c>
      <c r="GG90" s="9">
        <v>25</v>
      </c>
      <c r="GH90" s="9">
        <v>0</v>
      </c>
      <c r="GI90" s="9">
        <v>0</v>
      </c>
      <c r="GJ90" s="9">
        <v>0</v>
      </c>
      <c r="GK90" s="9">
        <v>2</v>
      </c>
      <c r="GL90" s="9">
        <v>0</v>
      </c>
      <c r="GM90" s="9">
        <v>135</v>
      </c>
      <c r="GN90" s="9">
        <v>28</v>
      </c>
      <c r="GO90" s="9">
        <v>0</v>
      </c>
      <c r="GP90" s="9">
        <v>1</v>
      </c>
      <c r="GQ90" s="9">
        <v>19</v>
      </c>
      <c r="GR90" s="9">
        <v>0</v>
      </c>
      <c r="GS90" s="9">
        <v>66</v>
      </c>
      <c r="GT90" s="9">
        <v>12</v>
      </c>
      <c r="GU90" s="9">
        <v>0</v>
      </c>
      <c r="GV90" s="9">
        <v>2</v>
      </c>
      <c r="GW90" s="9">
        <v>3</v>
      </c>
      <c r="GX90" s="9">
        <v>4</v>
      </c>
    </row>
    <row r="91" spans="1:206" ht="12.75">
      <c r="A91" s="5" t="s">
        <v>452</v>
      </c>
      <c r="B91" s="9">
        <v>478.71</v>
      </c>
      <c r="C91" s="9">
        <v>388</v>
      </c>
      <c r="D91" s="9">
        <v>21</v>
      </c>
      <c r="E91" s="9">
        <v>43</v>
      </c>
      <c r="F91" s="9">
        <v>39</v>
      </c>
      <c r="G91" s="9">
        <v>70</v>
      </c>
      <c r="H91" s="9">
        <v>97</v>
      </c>
      <c r="I91" s="9">
        <v>88</v>
      </c>
      <c r="J91" s="9">
        <v>30</v>
      </c>
      <c r="K91" s="9">
        <v>64</v>
      </c>
      <c r="L91" s="9">
        <v>245</v>
      </c>
      <c r="M91" s="9">
        <v>79</v>
      </c>
      <c r="N91" s="9">
        <v>205</v>
      </c>
      <c r="O91" s="9">
        <v>183</v>
      </c>
      <c r="P91" s="9">
        <v>376</v>
      </c>
      <c r="Q91" s="9">
        <v>12</v>
      </c>
      <c r="R91" s="9">
        <v>167</v>
      </c>
      <c r="S91" s="9">
        <v>50</v>
      </c>
      <c r="T91" s="9">
        <v>69</v>
      </c>
      <c r="U91" s="9">
        <v>20</v>
      </c>
      <c r="V91" s="9">
        <v>18</v>
      </c>
      <c r="W91" s="9">
        <v>7</v>
      </c>
      <c r="X91" s="9">
        <v>3</v>
      </c>
      <c r="Y91" s="9">
        <v>118</v>
      </c>
      <c r="Z91" s="9">
        <v>13</v>
      </c>
      <c r="AA91" s="9">
        <v>6</v>
      </c>
      <c r="AB91" s="9">
        <v>16</v>
      </c>
      <c r="AC91" s="9">
        <v>10</v>
      </c>
      <c r="AD91" s="9">
        <v>239</v>
      </c>
      <c r="AE91" s="9">
        <v>16</v>
      </c>
      <c r="AF91" s="9">
        <v>88</v>
      </c>
      <c r="AG91" s="9">
        <v>46</v>
      </c>
      <c r="AH91" s="9">
        <v>17</v>
      </c>
      <c r="AI91" s="9">
        <v>218</v>
      </c>
      <c r="AJ91" s="9">
        <v>131</v>
      </c>
      <c r="AK91" s="9">
        <v>28</v>
      </c>
      <c r="AL91" s="9">
        <v>7</v>
      </c>
      <c r="AM91" s="9">
        <v>4</v>
      </c>
      <c r="AN91" s="9">
        <v>18</v>
      </c>
      <c r="AO91" s="9">
        <v>39</v>
      </c>
      <c r="AP91" s="9">
        <v>331</v>
      </c>
      <c r="AQ91" s="9">
        <v>362</v>
      </c>
      <c r="AR91" s="9">
        <v>13</v>
      </c>
      <c r="AS91" s="9">
        <v>1</v>
      </c>
      <c r="AT91" s="9">
        <v>4</v>
      </c>
      <c r="AU91" s="9">
        <v>8</v>
      </c>
      <c r="AV91" s="9">
        <v>388</v>
      </c>
      <c r="AW91" s="9">
        <v>251</v>
      </c>
      <c r="AX91" s="9">
        <v>121</v>
      </c>
      <c r="AY91" s="9">
        <v>3</v>
      </c>
      <c r="AZ91" s="9">
        <v>1</v>
      </c>
      <c r="BA91" s="9">
        <v>4</v>
      </c>
      <c r="BB91" s="9">
        <v>2</v>
      </c>
      <c r="BC91" s="9">
        <v>388</v>
      </c>
      <c r="BD91" s="9">
        <v>196</v>
      </c>
      <c r="BE91" s="9">
        <v>49</v>
      </c>
      <c r="BF91" s="9">
        <v>35</v>
      </c>
      <c r="BG91" s="9">
        <v>25</v>
      </c>
      <c r="BH91" s="9">
        <v>32</v>
      </c>
      <c r="BI91" s="9">
        <v>42</v>
      </c>
      <c r="BJ91" s="9">
        <v>8</v>
      </c>
      <c r="BK91" s="9">
        <v>1</v>
      </c>
      <c r="BL91" s="9">
        <v>388</v>
      </c>
      <c r="BM91" s="9">
        <v>175</v>
      </c>
      <c r="BN91" s="9">
        <v>29</v>
      </c>
      <c r="BO91" s="9">
        <v>28</v>
      </c>
      <c r="BP91" s="9">
        <v>0</v>
      </c>
      <c r="BQ91" s="9">
        <v>105</v>
      </c>
      <c r="BR91" s="9">
        <v>48</v>
      </c>
      <c r="BS91" s="9">
        <v>388</v>
      </c>
      <c r="BT91" s="9">
        <v>240</v>
      </c>
      <c r="BU91" s="9">
        <v>121</v>
      </c>
      <c r="BV91" s="9">
        <v>3</v>
      </c>
      <c r="BW91" s="9">
        <v>13</v>
      </c>
      <c r="BX91" s="9">
        <v>1</v>
      </c>
      <c r="BY91" s="9">
        <v>3</v>
      </c>
      <c r="BZ91" s="9">
        <v>11</v>
      </c>
      <c r="CA91" s="9">
        <v>2</v>
      </c>
      <c r="CB91" s="9">
        <v>2</v>
      </c>
      <c r="CC91" s="9">
        <v>3</v>
      </c>
      <c r="CD91" s="9">
        <v>4</v>
      </c>
      <c r="CE91" s="9">
        <v>374</v>
      </c>
      <c r="CF91" s="9">
        <v>369</v>
      </c>
      <c r="CG91" s="9">
        <v>5</v>
      </c>
      <c r="CH91" s="9">
        <v>0</v>
      </c>
      <c r="CI91" s="9">
        <v>26</v>
      </c>
      <c r="CJ91" s="9">
        <v>337</v>
      </c>
      <c r="CK91" s="9">
        <v>63</v>
      </c>
      <c r="CL91" s="9">
        <v>19</v>
      </c>
      <c r="CM91" s="9">
        <v>294</v>
      </c>
      <c r="CN91" s="9">
        <v>43</v>
      </c>
      <c r="CO91" s="9">
        <v>93</v>
      </c>
      <c r="CP91" s="9">
        <v>63</v>
      </c>
      <c r="CQ91" s="9">
        <v>10</v>
      </c>
      <c r="CR91" s="9">
        <v>2</v>
      </c>
      <c r="CS91" s="9">
        <v>1</v>
      </c>
      <c r="CT91" s="9">
        <v>294</v>
      </c>
      <c r="CU91" s="9">
        <v>82</v>
      </c>
      <c r="CV91" s="9">
        <v>58</v>
      </c>
      <c r="CW91" s="9">
        <v>7</v>
      </c>
      <c r="CX91" s="9">
        <v>10</v>
      </c>
      <c r="CY91" s="9">
        <v>5</v>
      </c>
      <c r="CZ91" s="9">
        <v>2</v>
      </c>
      <c r="DA91" s="9">
        <v>10</v>
      </c>
      <c r="DB91" s="9">
        <v>2</v>
      </c>
      <c r="DC91" s="9">
        <v>5</v>
      </c>
      <c r="DD91" s="9">
        <v>1</v>
      </c>
      <c r="DE91" s="9">
        <v>201</v>
      </c>
      <c r="DF91" s="9">
        <v>11</v>
      </c>
      <c r="DG91" s="9">
        <v>45</v>
      </c>
      <c r="DH91" s="9">
        <v>23</v>
      </c>
      <c r="DI91" s="9">
        <v>61</v>
      </c>
      <c r="DJ91" s="9">
        <v>61</v>
      </c>
      <c r="DK91" s="9">
        <v>201</v>
      </c>
      <c r="DL91" s="9">
        <v>12</v>
      </c>
      <c r="DM91" s="9">
        <v>2</v>
      </c>
      <c r="DN91" s="9">
        <v>3</v>
      </c>
      <c r="DO91" s="9">
        <v>2</v>
      </c>
      <c r="DP91" s="9">
        <v>0</v>
      </c>
      <c r="DQ91" s="9">
        <v>23</v>
      </c>
      <c r="DR91" s="9">
        <v>22</v>
      </c>
      <c r="DS91" s="9">
        <v>6</v>
      </c>
      <c r="DT91" s="9">
        <v>60</v>
      </c>
      <c r="DU91" s="9">
        <v>2</v>
      </c>
      <c r="DV91" s="9">
        <v>3</v>
      </c>
      <c r="DW91" s="9">
        <v>11</v>
      </c>
      <c r="DX91" s="9">
        <v>3</v>
      </c>
      <c r="DY91" s="9">
        <v>6</v>
      </c>
      <c r="DZ91" s="9">
        <v>10</v>
      </c>
      <c r="EA91" s="9">
        <v>10</v>
      </c>
      <c r="EB91" s="9">
        <v>21</v>
      </c>
      <c r="EC91" s="9">
        <v>5</v>
      </c>
      <c r="ED91" s="9">
        <v>201</v>
      </c>
      <c r="EE91" s="9">
        <v>49</v>
      </c>
      <c r="EF91" s="9">
        <v>14</v>
      </c>
      <c r="EG91" s="9">
        <v>10</v>
      </c>
      <c r="EH91" s="9">
        <v>26</v>
      </c>
      <c r="EI91" s="9">
        <v>33</v>
      </c>
      <c r="EJ91" s="9">
        <v>17</v>
      </c>
      <c r="EK91" s="9">
        <v>13</v>
      </c>
      <c r="EL91" s="9">
        <v>9</v>
      </c>
      <c r="EM91" s="9">
        <v>30</v>
      </c>
      <c r="EN91" s="9">
        <v>324</v>
      </c>
      <c r="EO91" s="9">
        <v>98</v>
      </c>
      <c r="EP91" s="9">
        <v>71</v>
      </c>
      <c r="EQ91" s="9">
        <v>54</v>
      </c>
      <c r="ER91" s="9">
        <v>27</v>
      </c>
      <c r="ES91" s="9">
        <v>74</v>
      </c>
      <c r="ET91" s="9">
        <v>216</v>
      </c>
      <c r="EU91" s="9">
        <v>167</v>
      </c>
      <c r="EV91" s="9">
        <v>49</v>
      </c>
      <c r="EW91" s="9">
        <v>43</v>
      </c>
      <c r="EX91" s="9">
        <v>6</v>
      </c>
      <c r="EY91" s="9">
        <v>167</v>
      </c>
      <c r="EZ91" s="9">
        <v>95</v>
      </c>
      <c r="FA91" s="9">
        <v>49</v>
      </c>
      <c r="FB91" s="9">
        <v>19</v>
      </c>
      <c r="FC91" s="9">
        <v>3</v>
      </c>
      <c r="FD91" s="9">
        <v>1</v>
      </c>
      <c r="FE91" s="9">
        <v>27</v>
      </c>
      <c r="FF91" s="9">
        <v>23</v>
      </c>
      <c r="FG91" s="9">
        <v>15</v>
      </c>
      <c r="FH91" s="9">
        <v>38</v>
      </c>
      <c r="FI91" s="9">
        <v>18</v>
      </c>
      <c r="FJ91" s="9">
        <v>11</v>
      </c>
      <c r="FK91" s="9">
        <v>8</v>
      </c>
      <c r="FL91" s="9">
        <v>9</v>
      </c>
      <c r="FM91" s="9">
        <v>1</v>
      </c>
      <c r="FN91" s="9">
        <v>7</v>
      </c>
      <c r="FO91" s="9">
        <v>4</v>
      </c>
      <c r="FP91" s="9">
        <v>2</v>
      </c>
      <c r="FQ91" s="9">
        <v>0</v>
      </c>
      <c r="FR91" s="9">
        <v>0</v>
      </c>
      <c r="FS91" s="9">
        <v>4</v>
      </c>
      <c r="FT91" s="9">
        <v>167</v>
      </c>
      <c r="FU91" s="9">
        <v>2</v>
      </c>
      <c r="FV91" s="9">
        <v>36</v>
      </c>
      <c r="FW91" s="9">
        <v>14</v>
      </c>
      <c r="FX91" s="9">
        <v>7</v>
      </c>
      <c r="FY91" s="9">
        <v>7</v>
      </c>
      <c r="FZ91" s="9">
        <v>3</v>
      </c>
      <c r="GA91" s="9">
        <v>4</v>
      </c>
      <c r="GB91" s="9">
        <v>0</v>
      </c>
      <c r="GC91" s="9">
        <v>17</v>
      </c>
      <c r="GD91" s="9">
        <v>10</v>
      </c>
      <c r="GE91" s="9">
        <v>19</v>
      </c>
      <c r="GF91" s="9">
        <v>55</v>
      </c>
      <c r="GG91" s="9">
        <v>46</v>
      </c>
      <c r="GH91" s="9">
        <v>0</v>
      </c>
      <c r="GI91" s="9">
        <v>5</v>
      </c>
      <c r="GJ91" s="9">
        <v>1</v>
      </c>
      <c r="GK91" s="9">
        <v>1</v>
      </c>
      <c r="GL91" s="9">
        <v>2</v>
      </c>
      <c r="GM91" s="9">
        <v>254</v>
      </c>
      <c r="GN91" s="9">
        <v>65</v>
      </c>
      <c r="GO91" s="9">
        <v>0</v>
      </c>
      <c r="GP91" s="9">
        <v>1</v>
      </c>
      <c r="GQ91" s="9">
        <v>42</v>
      </c>
      <c r="GR91" s="9">
        <v>0</v>
      </c>
      <c r="GS91" s="9">
        <v>95</v>
      </c>
      <c r="GT91" s="9">
        <v>21</v>
      </c>
      <c r="GU91" s="9">
        <v>0</v>
      </c>
      <c r="GV91" s="9">
        <v>1</v>
      </c>
      <c r="GW91" s="9">
        <v>27</v>
      </c>
      <c r="GX91" s="9">
        <v>2</v>
      </c>
    </row>
    <row r="92" spans="1:206" ht="12.75">
      <c r="A92" s="5" t="s">
        <v>359</v>
      </c>
      <c r="B92" s="9">
        <v>13.44</v>
      </c>
      <c r="C92" s="9">
        <v>4310.172450248756</v>
      </c>
      <c r="D92" s="9">
        <v>299.95702736318407</v>
      </c>
      <c r="E92" s="9">
        <v>576.6794154228855</v>
      </c>
      <c r="F92" s="9">
        <v>695.9223880597015</v>
      </c>
      <c r="G92" s="9">
        <v>764.0864427860696</v>
      </c>
      <c r="H92" s="9">
        <v>861.8296019900498</v>
      </c>
      <c r="I92" s="9">
        <v>755.5023631840795</v>
      </c>
      <c r="J92" s="9">
        <v>356.19521144278605</v>
      </c>
      <c r="K92" s="9">
        <v>876.6364427860697</v>
      </c>
      <c r="L92" s="9">
        <v>2604.193407960199</v>
      </c>
      <c r="M92" s="9">
        <v>829.3425995024876</v>
      </c>
      <c r="N92" s="9">
        <v>2115.2856343283584</v>
      </c>
      <c r="O92" s="9">
        <v>2194.886815920398</v>
      </c>
      <c r="P92" s="9">
        <v>4225.172450248756</v>
      </c>
      <c r="Q92" s="9">
        <v>85</v>
      </c>
      <c r="R92" s="9">
        <v>1876.8694029850747</v>
      </c>
      <c r="S92" s="9">
        <v>643.0994402985075</v>
      </c>
      <c r="T92" s="9">
        <v>631.9544154228856</v>
      </c>
      <c r="U92" s="9">
        <v>272.0209577114428</v>
      </c>
      <c r="V92" s="9">
        <v>204.87164179104477</v>
      </c>
      <c r="W92" s="9">
        <v>86.92294776119402</v>
      </c>
      <c r="X92" s="9">
        <v>38</v>
      </c>
      <c r="Y92" s="9">
        <v>1070.6130597014926</v>
      </c>
      <c r="Z92" s="9">
        <v>309.97363184079603</v>
      </c>
      <c r="AA92" s="9">
        <v>334.9826492537313</v>
      </c>
      <c r="AB92" s="9">
        <v>113.13059701492539</v>
      </c>
      <c r="AC92" s="9">
        <v>24.165982587064676</v>
      </c>
      <c r="AD92" s="9">
        <v>1961.1269900497514</v>
      </c>
      <c r="AE92" s="9">
        <v>520.9687810945275</v>
      </c>
      <c r="AF92" s="9">
        <v>896.4523009950249</v>
      </c>
      <c r="AG92" s="9">
        <v>352.4106965174129</v>
      </c>
      <c r="AH92" s="9">
        <v>107.03762437810946</v>
      </c>
      <c r="AI92" s="9">
        <v>2156.9580223880594</v>
      </c>
      <c r="AJ92" s="9">
        <v>1297.4003731343282</v>
      </c>
      <c r="AK92" s="9">
        <v>617.5661069651741</v>
      </c>
      <c r="AL92" s="9">
        <v>190.2777985074627</v>
      </c>
      <c r="AM92" s="9">
        <v>47.97014925373134</v>
      </c>
      <c r="AN92" s="9">
        <v>462.3181592039801</v>
      </c>
      <c r="AO92" s="9">
        <v>484.4466417910448</v>
      </c>
      <c r="AP92" s="9">
        <v>3363.407649253731</v>
      </c>
      <c r="AQ92" s="9">
        <v>3936.8292288557213</v>
      </c>
      <c r="AR92" s="9">
        <v>183.10914179104478</v>
      </c>
      <c r="AS92" s="9">
        <v>37.98613184079602</v>
      </c>
      <c r="AT92" s="9">
        <v>25.033333333333335</v>
      </c>
      <c r="AU92" s="9">
        <v>127.2146144278607</v>
      </c>
      <c r="AV92" s="9">
        <v>4310.172450248756</v>
      </c>
      <c r="AW92" s="9">
        <v>3738.2777363184077</v>
      </c>
      <c r="AX92" s="9">
        <v>384.89116915422886</v>
      </c>
      <c r="AY92" s="9">
        <v>32.01598258706468</v>
      </c>
      <c r="AZ92" s="9">
        <v>50.940298507462686</v>
      </c>
      <c r="BA92" s="9">
        <v>32.98476368159204</v>
      </c>
      <c r="BB92" s="9">
        <v>39.025</v>
      </c>
      <c r="BC92" s="9">
        <v>4310.172450248756</v>
      </c>
      <c r="BD92" s="9">
        <v>2994.7546019900497</v>
      </c>
      <c r="BE92" s="9">
        <v>318.15640547263683</v>
      </c>
      <c r="BF92" s="9">
        <v>618.4578358208955</v>
      </c>
      <c r="BG92" s="9">
        <v>65.20833333333334</v>
      </c>
      <c r="BH92" s="9">
        <v>137.40006218905472</v>
      </c>
      <c r="BI92" s="9">
        <v>79.18196517412935</v>
      </c>
      <c r="BJ92" s="9">
        <v>85.9764303482587</v>
      </c>
      <c r="BK92" s="9">
        <v>11.03681592039801</v>
      </c>
      <c r="BL92" s="9">
        <v>4310.172450248756</v>
      </c>
      <c r="BM92" s="9">
        <v>1652.6165422885572</v>
      </c>
      <c r="BN92" s="9">
        <v>295.83899253731346</v>
      </c>
      <c r="BO92" s="9">
        <v>298.0634328358209</v>
      </c>
      <c r="BP92" s="9">
        <v>5</v>
      </c>
      <c r="BQ92" s="9">
        <v>1713.4387437810944</v>
      </c>
      <c r="BR92" s="9">
        <v>310.18140547263675</v>
      </c>
      <c r="BS92" s="9">
        <v>4310.172450248756</v>
      </c>
      <c r="BT92" s="9">
        <v>3641.1846393034825</v>
      </c>
      <c r="BU92" s="9">
        <v>466.9370024875622</v>
      </c>
      <c r="BV92" s="9">
        <v>8.0125</v>
      </c>
      <c r="BW92" s="9">
        <v>32.03681592039801</v>
      </c>
      <c r="BX92" s="9">
        <v>12.015982587064677</v>
      </c>
      <c r="BY92" s="9">
        <v>72.97991293532338</v>
      </c>
      <c r="BZ92" s="9">
        <v>162.00149253731342</v>
      </c>
      <c r="CA92" s="9">
        <v>19.0125</v>
      </c>
      <c r="CB92" s="9">
        <v>35.006965174129355</v>
      </c>
      <c r="CC92" s="9">
        <v>39.95279850746269</v>
      </c>
      <c r="CD92" s="9">
        <v>68.02922885572139</v>
      </c>
      <c r="CE92" s="9">
        <v>4117.121019900498</v>
      </c>
      <c r="CF92" s="9">
        <v>4066.1737562189055</v>
      </c>
      <c r="CG92" s="9">
        <v>39.9771144278607</v>
      </c>
      <c r="CH92" s="9">
        <v>10.970149253731343</v>
      </c>
      <c r="CI92" s="9">
        <v>119.9410447761194</v>
      </c>
      <c r="CJ92" s="9">
        <v>3940.200746268657</v>
      </c>
      <c r="CK92" s="9">
        <v>1017.3162935323384</v>
      </c>
      <c r="CL92" s="9">
        <v>165.1028606965174</v>
      </c>
      <c r="CM92" s="9">
        <v>3077.3407960199006</v>
      </c>
      <c r="CN92" s="9">
        <v>440.1598880597015</v>
      </c>
      <c r="CO92" s="9">
        <v>1210.7796019900497</v>
      </c>
      <c r="CP92" s="9">
        <v>170.2370024875622</v>
      </c>
      <c r="CQ92" s="9">
        <v>172.04378109452736</v>
      </c>
      <c r="CR92" s="9">
        <v>40.97363184079602</v>
      </c>
      <c r="CS92" s="9">
        <v>16.045833333333334</v>
      </c>
      <c r="CT92" s="9">
        <v>3077.3407960199006</v>
      </c>
      <c r="CU92" s="9">
        <v>1027.1010572139303</v>
      </c>
      <c r="CV92" s="9">
        <v>529.1641169154229</v>
      </c>
      <c r="CW92" s="9">
        <v>97.90559701492538</v>
      </c>
      <c r="CX92" s="9">
        <v>173.04657960199006</v>
      </c>
      <c r="CY92" s="9">
        <v>160.97226368159204</v>
      </c>
      <c r="CZ92" s="9">
        <v>66.0125</v>
      </c>
      <c r="DA92" s="9">
        <v>172.04378109452736</v>
      </c>
      <c r="DB92" s="9">
        <v>60.97014925373134</v>
      </c>
      <c r="DC92" s="9">
        <v>23.070149253731344</v>
      </c>
      <c r="DD92" s="9">
        <v>25</v>
      </c>
      <c r="DE92" s="9">
        <v>1862.1501243781095</v>
      </c>
      <c r="DF92" s="9">
        <v>132.01119402985074</v>
      </c>
      <c r="DG92" s="9">
        <v>387.09875621890546</v>
      </c>
      <c r="DH92" s="9">
        <v>299.35497512437814</v>
      </c>
      <c r="DI92" s="9">
        <v>714.8016169154229</v>
      </c>
      <c r="DJ92" s="9">
        <v>328.8835820895522</v>
      </c>
      <c r="DK92" s="9">
        <v>1862.1501243781095</v>
      </c>
      <c r="DL92" s="9">
        <v>37.01878109452736</v>
      </c>
      <c r="DM92" s="9">
        <v>57.01113184079602</v>
      </c>
      <c r="DN92" s="9">
        <v>247.2042288557214</v>
      </c>
      <c r="DO92" s="9">
        <v>12</v>
      </c>
      <c r="DP92" s="9">
        <v>27.04931592039801</v>
      </c>
      <c r="DQ92" s="9">
        <v>194.10845771144278</v>
      </c>
      <c r="DR92" s="9">
        <v>279.03899253731345</v>
      </c>
      <c r="DS92" s="9">
        <v>92.04446517412936</v>
      </c>
      <c r="DT92" s="9">
        <v>79.05976368159203</v>
      </c>
      <c r="DU92" s="9">
        <v>60.07916666666667</v>
      </c>
      <c r="DV92" s="9">
        <v>20.028482587064676</v>
      </c>
      <c r="DW92" s="9">
        <v>24.082649253731347</v>
      </c>
      <c r="DX92" s="9">
        <v>52.20764925373135</v>
      </c>
      <c r="DY92" s="9">
        <v>94.86536069651741</v>
      </c>
      <c r="DZ92" s="9">
        <v>79.0167288557214</v>
      </c>
      <c r="EA92" s="9">
        <v>122.23196517412934</v>
      </c>
      <c r="EB92" s="9">
        <v>315.10777363184076</v>
      </c>
      <c r="EC92" s="9">
        <v>69.99521144278606</v>
      </c>
      <c r="ED92" s="9">
        <v>1862.1501243781095</v>
      </c>
      <c r="EE92" s="9">
        <v>114.12860696517411</v>
      </c>
      <c r="EF92" s="9">
        <v>179.17512437810944</v>
      </c>
      <c r="EG92" s="9">
        <v>194.38196517412936</v>
      </c>
      <c r="EH92" s="9">
        <v>155.3306592039801</v>
      </c>
      <c r="EI92" s="9">
        <v>293.6849502487562</v>
      </c>
      <c r="EJ92" s="9">
        <v>261.05149253731344</v>
      </c>
      <c r="EK92" s="9">
        <v>162.0146144278607</v>
      </c>
      <c r="EL92" s="9">
        <v>261.15907960199</v>
      </c>
      <c r="EM92" s="9">
        <v>241.223631840796</v>
      </c>
      <c r="EN92" s="9">
        <v>3433.536007462687</v>
      </c>
      <c r="EO92" s="9">
        <v>1109.4196517412934</v>
      </c>
      <c r="EP92" s="9">
        <v>1063.1232587064678</v>
      </c>
      <c r="EQ92" s="9">
        <v>489.0648009950249</v>
      </c>
      <c r="ER92" s="9">
        <v>263.9842039800995</v>
      </c>
      <c r="ES92" s="9">
        <v>507.944092039801</v>
      </c>
      <c r="ET92" s="9">
        <v>1949.2395522388058</v>
      </c>
      <c r="EU92" s="9">
        <v>1876.8694029850747</v>
      </c>
      <c r="EV92" s="9">
        <v>72.37014925373134</v>
      </c>
      <c r="EW92" s="9">
        <v>18.370149253731345</v>
      </c>
      <c r="EX92" s="9">
        <v>54</v>
      </c>
      <c r="EY92" s="9">
        <v>1876.8694029850747</v>
      </c>
      <c r="EZ92" s="9">
        <v>413.5623134328358</v>
      </c>
      <c r="FA92" s="9">
        <v>542.2542288557213</v>
      </c>
      <c r="FB92" s="9">
        <v>684.0160447761194</v>
      </c>
      <c r="FC92" s="9">
        <v>233.00348258706467</v>
      </c>
      <c r="FD92" s="9">
        <v>4.033333333333333</v>
      </c>
      <c r="FE92" s="9">
        <v>286.03476368159204</v>
      </c>
      <c r="FF92" s="9">
        <v>357.06467661691545</v>
      </c>
      <c r="FG92" s="9">
        <v>151.09452736318406</v>
      </c>
      <c r="FH92" s="9">
        <v>254.61815920398013</v>
      </c>
      <c r="FI92" s="9">
        <v>222.8223880597015</v>
      </c>
      <c r="FJ92" s="9">
        <v>90.04446517412936</v>
      </c>
      <c r="FK92" s="9">
        <v>74.18196517412936</v>
      </c>
      <c r="FL92" s="9">
        <v>117.04446517412936</v>
      </c>
      <c r="FM92" s="9">
        <v>12</v>
      </c>
      <c r="FN92" s="9">
        <v>160.90907960199004</v>
      </c>
      <c r="FO92" s="9">
        <v>70.01044776119403</v>
      </c>
      <c r="FP92" s="9">
        <v>34.982649253731346</v>
      </c>
      <c r="FQ92" s="9">
        <v>0</v>
      </c>
      <c r="FR92" s="9">
        <v>8</v>
      </c>
      <c r="FS92" s="9">
        <v>38.06181592039801</v>
      </c>
      <c r="FT92" s="9">
        <v>1876.8694029850747</v>
      </c>
      <c r="FU92" s="9">
        <v>102.03333333333333</v>
      </c>
      <c r="FV92" s="9">
        <v>535.7585820895522</v>
      </c>
      <c r="FW92" s="9">
        <v>232.94452736318408</v>
      </c>
      <c r="FX92" s="9">
        <v>139.96324626865672</v>
      </c>
      <c r="FY92" s="9">
        <v>159.90907960199004</v>
      </c>
      <c r="FZ92" s="9">
        <v>71.95279850746269</v>
      </c>
      <c r="GA92" s="9">
        <v>30.956281094527366</v>
      </c>
      <c r="GB92" s="9">
        <v>57</v>
      </c>
      <c r="GC92" s="9">
        <v>149.95976368159205</v>
      </c>
      <c r="GD92" s="9">
        <v>136.075</v>
      </c>
      <c r="GE92" s="9">
        <v>150.1202114427861</v>
      </c>
      <c r="GF92" s="9">
        <v>531.1529228855721</v>
      </c>
      <c r="GG92" s="9">
        <v>336.0702736318408</v>
      </c>
      <c r="GH92" s="9">
        <v>0.03333333333333333</v>
      </c>
      <c r="GI92" s="9">
        <v>87</v>
      </c>
      <c r="GJ92" s="9">
        <v>79</v>
      </c>
      <c r="GK92" s="9">
        <v>11.970149253731343</v>
      </c>
      <c r="GL92" s="9">
        <v>17.079166666666666</v>
      </c>
      <c r="GM92" s="9">
        <v>2572.780970149254</v>
      </c>
      <c r="GN92" s="9">
        <v>274.14253731343285</v>
      </c>
      <c r="GO92" s="9">
        <v>0</v>
      </c>
      <c r="GP92" s="9">
        <v>68.07431592039802</v>
      </c>
      <c r="GQ92" s="9">
        <v>155.90982587064676</v>
      </c>
      <c r="GR92" s="9">
        <v>10</v>
      </c>
      <c r="GS92" s="9">
        <v>1068.8137437810947</v>
      </c>
      <c r="GT92" s="9">
        <v>283.0376243781094</v>
      </c>
      <c r="GU92" s="9">
        <v>3</v>
      </c>
      <c r="GV92" s="9">
        <v>69.04931592039802</v>
      </c>
      <c r="GW92" s="9">
        <v>593.9375621890548</v>
      </c>
      <c r="GX92" s="9">
        <v>46.816044776119405</v>
      </c>
    </row>
    <row r="93" spans="1:206" ht="12.75">
      <c r="A93" s="5" t="s">
        <v>453</v>
      </c>
      <c r="B93" s="9">
        <v>285.49</v>
      </c>
      <c r="C93" s="9">
        <v>314.0357142857143</v>
      </c>
      <c r="D93" s="9">
        <v>9.75</v>
      </c>
      <c r="E93" s="9">
        <v>33.535714285714285</v>
      </c>
      <c r="F93" s="9">
        <v>29.607142857142858</v>
      </c>
      <c r="G93" s="9">
        <v>43.14285714285714</v>
      </c>
      <c r="H93" s="9">
        <v>93.75</v>
      </c>
      <c r="I93" s="9">
        <v>65.53571428571428</v>
      </c>
      <c r="J93" s="9">
        <v>38.714285714285715</v>
      </c>
      <c r="K93" s="9">
        <v>43.285714285714285</v>
      </c>
      <c r="L93" s="9">
        <v>203.25</v>
      </c>
      <c r="M93" s="9">
        <v>67.5</v>
      </c>
      <c r="N93" s="9">
        <v>167.78571428571428</v>
      </c>
      <c r="O93" s="9">
        <v>146.25</v>
      </c>
      <c r="P93" s="9">
        <v>308.25</v>
      </c>
      <c r="Q93" s="9">
        <v>5.785714285714286</v>
      </c>
      <c r="R93" s="9">
        <v>148.28571428571428</v>
      </c>
      <c r="S93" s="9">
        <v>54.42857142857143</v>
      </c>
      <c r="T93" s="9">
        <v>54.32142857142857</v>
      </c>
      <c r="U93" s="9">
        <v>19.82142857142857</v>
      </c>
      <c r="V93" s="9">
        <v>12.857142857142858</v>
      </c>
      <c r="W93" s="9">
        <v>6.857142857142858</v>
      </c>
      <c r="X93" s="9">
        <v>0</v>
      </c>
      <c r="Y93" s="9">
        <v>117.89285714285714</v>
      </c>
      <c r="Z93" s="9">
        <v>5.964285714285714</v>
      </c>
      <c r="AA93" s="9">
        <v>0.9642857142857143</v>
      </c>
      <c r="AB93" s="9">
        <v>10.678571428571429</v>
      </c>
      <c r="AC93" s="9">
        <v>10.821428571428571</v>
      </c>
      <c r="AD93" s="9">
        <v>226.92857142857144</v>
      </c>
      <c r="AE93" s="9">
        <v>13.892857142857142</v>
      </c>
      <c r="AF93" s="9">
        <v>73.25</v>
      </c>
      <c r="AG93" s="9">
        <v>42.42857142857143</v>
      </c>
      <c r="AH93" s="9">
        <v>18.714285714285715</v>
      </c>
      <c r="AI93" s="9">
        <v>168.60714285714286</v>
      </c>
      <c r="AJ93" s="9">
        <v>98.85714285714286</v>
      </c>
      <c r="AK93" s="9">
        <v>38.67857142857143</v>
      </c>
      <c r="AL93" s="9">
        <v>6.928571428571429</v>
      </c>
      <c r="AM93" s="9">
        <v>0.9642857142857143</v>
      </c>
      <c r="AN93" s="9">
        <v>22.82142857142857</v>
      </c>
      <c r="AO93" s="9">
        <v>39.60714285714286</v>
      </c>
      <c r="AP93" s="9">
        <v>251.60714285714286</v>
      </c>
      <c r="AQ93" s="9">
        <v>272.42857142857144</v>
      </c>
      <c r="AR93" s="9">
        <v>27.75</v>
      </c>
      <c r="AS93" s="9">
        <v>3</v>
      </c>
      <c r="AT93" s="9">
        <v>1</v>
      </c>
      <c r="AU93" s="9">
        <v>9.857142857142858</v>
      </c>
      <c r="AV93" s="9">
        <v>314.0357142857143</v>
      </c>
      <c r="AW93" s="9">
        <v>239.89285714285714</v>
      </c>
      <c r="AX93" s="9">
        <v>62.35714285714286</v>
      </c>
      <c r="AY93" s="9">
        <v>2</v>
      </c>
      <c r="AZ93" s="9">
        <v>0</v>
      </c>
      <c r="BA93" s="9">
        <v>7.857142857142858</v>
      </c>
      <c r="BB93" s="9">
        <v>0</v>
      </c>
      <c r="BC93" s="9">
        <v>314.0357142857143</v>
      </c>
      <c r="BD93" s="9">
        <v>185.60714285714286</v>
      </c>
      <c r="BE93" s="9">
        <v>35.785714285714285</v>
      </c>
      <c r="BF93" s="9">
        <v>49.32142857142857</v>
      </c>
      <c r="BG93" s="9">
        <v>2.9642857142857144</v>
      </c>
      <c r="BH93" s="9">
        <v>25.57142857142857</v>
      </c>
      <c r="BI93" s="9">
        <v>9.857142857142858</v>
      </c>
      <c r="BJ93" s="9">
        <v>3.928571428571429</v>
      </c>
      <c r="BK93" s="9">
        <v>1</v>
      </c>
      <c r="BL93" s="9">
        <v>314.0357142857143</v>
      </c>
      <c r="BM93" s="9">
        <v>145.35714285714286</v>
      </c>
      <c r="BN93" s="9">
        <v>25.714285714285715</v>
      </c>
      <c r="BO93" s="9">
        <v>41.75</v>
      </c>
      <c r="BP93" s="9">
        <v>0</v>
      </c>
      <c r="BQ93" s="9">
        <v>76.75</v>
      </c>
      <c r="BR93" s="9">
        <v>22.5</v>
      </c>
      <c r="BS93" s="9">
        <v>314.0357142857143</v>
      </c>
      <c r="BT93" s="9">
        <v>236.82142857142856</v>
      </c>
      <c r="BU93" s="9">
        <v>64.32142857142857</v>
      </c>
      <c r="BV93" s="9">
        <v>0.9642857142857143</v>
      </c>
      <c r="BW93" s="9">
        <v>4</v>
      </c>
      <c r="BX93" s="9">
        <v>0</v>
      </c>
      <c r="BY93" s="9">
        <v>3.9642857142857144</v>
      </c>
      <c r="BZ93" s="9">
        <v>7.928571428571429</v>
      </c>
      <c r="CA93" s="9">
        <v>0</v>
      </c>
      <c r="CB93" s="9">
        <v>0</v>
      </c>
      <c r="CC93" s="9">
        <v>1.9642857142857144</v>
      </c>
      <c r="CD93" s="9">
        <v>5.964285714285714</v>
      </c>
      <c r="CE93" s="9">
        <v>306.2142857142857</v>
      </c>
      <c r="CF93" s="9">
        <v>306.2142857142857</v>
      </c>
      <c r="CG93" s="9">
        <v>0</v>
      </c>
      <c r="CH93" s="9">
        <v>0</v>
      </c>
      <c r="CI93" s="9">
        <v>49.464285714285715</v>
      </c>
      <c r="CJ93" s="9">
        <v>226.17857142857144</v>
      </c>
      <c r="CK93" s="9">
        <v>29.57142857142857</v>
      </c>
      <c r="CL93" s="9">
        <v>19.75</v>
      </c>
      <c r="CM93" s="9">
        <v>232.03571428571428</v>
      </c>
      <c r="CN93" s="9">
        <v>25.642857142857142</v>
      </c>
      <c r="CO93" s="9">
        <v>89.78571428571428</v>
      </c>
      <c r="CP93" s="9">
        <v>38.32142857142857</v>
      </c>
      <c r="CQ93" s="9">
        <v>12.785714285714285</v>
      </c>
      <c r="CR93" s="9">
        <v>1.9642857142857144</v>
      </c>
      <c r="CS93" s="9">
        <v>1</v>
      </c>
      <c r="CT93" s="9">
        <v>232.03571428571428</v>
      </c>
      <c r="CU93" s="9">
        <v>62.535714285714285</v>
      </c>
      <c r="CV93" s="9">
        <v>37.785714285714285</v>
      </c>
      <c r="CW93" s="9">
        <v>4.964285714285714</v>
      </c>
      <c r="CX93" s="9">
        <v>9.892857142857142</v>
      </c>
      <c r="CY93" s="9">
        <v>7.928571428571429</v>
      </c>
      <c r="CZ93" s="9">
        <v>1.9642857142857144</v>
      </c>
      <c r="DA93" s="9">
        <v>12.785714285714285</v>
      </c>
      <c r="DB93" s="9">
        <v>1</v>
      </c>
      <c r="DC93" s="9">
        <v>4.964285714285714</v>
      </c>
      <c r="DD93" s="9">
        <v>1.9642857142857144</v>
      </c>
      <c r="DE93" s="9">
        <v>155.71428571428572</v>
      </c>
      <c r="DF93" s="9">
        <v>15.857142857142858</v>
      </c>
      <c r="DG93" s="9">
        <v>19.642857142857142</v>
      </c>
      <c r="DH93" s="9">
        <v>25.5</v>
      </c>
      <c r="DI93" s="9">
        <v>63.42857142857143</v>
      </c>
      <c r="DJ93" s="9">
        <v>31.285714285714285</v>
      </c>
      <c r="DK93" s="9">
        <v>155.71428571428572</v>
      </c>
      <c r="DL93" s="9">
        <v>9.857142857142858</v>
      </c>
      <c r="DM93" s="9">
        <v>3.928571428571429</v>
      </c>
      <c r="DN93" s="9">
        <v>2</v>
      </c>
      <c r="DO93" s="9">
        <v>0.9642857142857143</v>
      </c>
      <c r="DP93" s="9">
        <v>1</v>
      </c>
      <c r="DQ93" s="9">
        <v>25.642857142857142</v>
      </c>
      <c r="DR93" s="9">
        <v>15.75</v>
      </c>
      <c r="DS93" s="9">
        <v>9.892857142857142</v>
      </c>
      <c r="DT93" s="9">
        <v>15.642857142857142</v>
      </c>
      <c r="DU93" s="9">
        <v>3.9642857142857144</v>
      </c>
      <c r="DV93" s="9">
        <v>0.9642857142857143</v>
      </c>
      <c r="DW93" s="9">
        <v>5.857142857142858</v>
      </c>
      <c r="DX93" s="9">
        <v>8.857142857142858</v>
      </c>
      <c r="DY93" s="9">
        <v>5.892857142857142</v>
      </c>
      <c r="DZ93" s="9">
        <v>10.785714285714285</v>
      </c>
      <c r="EA93" s="9">
        <v>8.892857142857142</v>
      </c>
      <c r="EB93" s="9">
        <v>16.857142857142858</v>
      </c>
      <c r="EC93" s="9">
        <v>8.964285714285715</v>
      </c>
      <c r="ED93" s="9">
        <v>155.71428571428572</v>
      </c>
      <c r="EE93" s="9">
        <v>21.5</v>
      </c>
      <c r="EF93" s="9">
        <v>17.82142857142857</v>
      </c>
      <c r="EG93" s="9">
        <v>16.714285714285715</v>
      </c>
      <c r="EH93" s="9">
        <v>9.892857142857142</v>
      </c>
      <c r="EI93" s="9">
        <v>43.25</v>
      </c>
      <c r="EJ93" s="9">
        <v>9.892857142857142</v>
      </c>
      <c r="EK93" s="9">
        <v>7.892857142857142</v>
      </c>
      <c r="EL93" s="9">
        <v>19.82142857142857</v>
      </c>
      <c r="EM93" s="9">
        <v>8.928571428571429</v>
      </c>
      <c r="EN93" s="9">
        <v>270.75</v>
      </c>
      <c r="EO93" s="9">
        <v>72.28571428571428</v>
      </c>
      <c r="EP93" s="9">
        <v>68.96428571428572</v>
      </c>
      <c r="EQ93" s="9">
        <v>41.39285714285714</v>
      </c>
      <c r="ER93" s="9">
        <v>16.642857142857142</v>
      </c>
      <c r="ES93" s="9">
        <v>71.46428571428572</v>
      </c>
      <c r="ET93" s="9">
        <v>206.96428571428572</v>
      </c>
      <c r="EU93" s="9">
        <v>148.28571428571428</v>
      </c>
      <c r="EV93" s="9">
        <v>58.67857142857143</v>
      </c>
      <c r="EW93" s="9">
        <v>55.67857142857143</v>
      </c>
      <c r="EX93" s="9">
        <v>3</v>
      </c>
      <c r="EY93" s="9">
        <v>148.28571428571428</v>
      </c>
      <c r="EZ93" s="9">
        <v>107.53571428571428</v>
      </c>
      <c r="FA93" s="9">
        <v>36.85714285714286</v>
      </c>
      <c r="FB93" s="9">
        <v>1.9642857142857144</v>
      </c>
      <c r="FC93" s="9">
        <v>0.9642857142857143</v>
      </c>
      <c r="FD93" s="9">
        <v>0.9642857142857143</v>
      </c>
      <c r="FE93" s="9">
        <v>25.75</v>
      </c>
      <c r="FF93" s="9">
        <v>28.67857142857143</v>
      </c>
      <c r="FG93" s="9">
        <v>10.892857142857142</v>
      </c>
      <c r="FH93" s="9">
        <v>29.607142857142858</v>
      </c>
      <c r="FI93" s="9">
        <v>13.821428571428571</v>
      </c>
      <c r="FJ93" s="9">
        <v>13.857142857142858</v>
      </c>
      <c r="FK93" s="9">
        <v>7.821428571428571</v>
      </c>
      <c r="FL93" s="9">
        <v>5.892857142857142</v>
      </c>
      <c r="FM93" s="9">
        <v>2</v>
      </c>
      <c r="FN93" s="9">
        <v>2</v>
      </c>
      <c r="FO93" s="9">
        <v>3</v>
      </c>
      <c r="FP93" s="9">
        <v>0.9642857142857143</v>
      </c>
      <c r="FQ93" s="9">
        <v>0</v>
      </c>
      <c r="FR93" s="9">
        <v>4</v>
      </c>
      <c r="FS93" s="9">
        <v>0</v>
      </c>
      <c r="FT93" s="9">
        <v>148.28571428571428</v>
      </c>
      <c r="FU93" s="9">
        <v>1.9642857142857144</v>
      </c>
      <c r="FV93" s="9">
        <v>22.67857142857143</v>
      </c>
      <c r="FW93" s="9">
        <v>4.892857142857142</v>
      </c>
      <c r="FX93" s="9">
        <v>3.928571428571429</v>
      </c>
      <c r="FY93" s="9">
        <v>2</v>
      </c>
      <c r="FZ93" s="9">
        <v>0</v>
      </c>
      <c r="GA93" s="9">
        <v>1</v>
      </c>
      <c r="GB93" s="9">
        <v>1</v>
      </c>
      <c r="GC93" s="9">
        <v>9.892857142857142</v>
      </c>
      <c r="GD93" s="9">
        <v>15.857142857142858</v>
      </c>
      <c r="GE93" s="9">
        <v>22.857142857142858</v>
      </c>
      <c r="GF93" s="9">
        <v>48.60714285714286</v>
      </c>
      <c r="GG93" s="9">
        <v>40.75</v>
      </c>
      <c r="GH93" s="9">
        <v>0</v>
      </c>
      <c r="GI93" s="9">
        <v>1</v>
      </c>
      <c r="GJ93" s="9">
        <v>0</v>
      </c>
      <c r="GK93" s="9">
        <v>2.928571428571429</v>
      </c>
      <c r="GL93" s="9">
        <v>3.928571428571429</v>
      </c>
      <c r="GM93" s="9">
        <v>194.21428571428572</v>
      </c>
      <c r="GN93" s="9">
        <v>52.07142857142857</v>
      </c>
      <c r="GO93" s="9">
        <v>0</v>
      </c>
      <c r="GP93" s="9">
        <v>1.9285714285714286</v>
      </c>
      <c r="GQ93" s="9">
        <v>30.57142857142857</v>
      </c>
      <c r="GR93" s="9">
        <v>0</v>
      </c>
      <c r="GS93" s="9">
        <v>89.96428571428572</v>
      </c>
      <c r="GT93" s="9">
        <v>6.857142857142858</v>
      </c>
      <c r="GU93" s="9">
        <v>0</v>
      </c>
      <c r="GV93" s="9">
        <v>0</v>
      </c>
      <c r="GW93" s="9">
        <v>8.928571428571429</v>
      </c>
      <c r="GX93" s="9">
        <v>3.892857142857143</v>
      </c>
    </row>
    <row r="94" spans="1:206" ht="12.75">
      <c r="A94" s="5" t="s">
        <v>454</v>
      </c>
      <c r="B94" s="9">
        <v>111.08</v>
      </c>
      <c r="C94" s="9">
        <v>172.98214285714286</v>
      </c>
      <c r="D94" s="9">
        <v>3.125</v>
      </c>
      <c r="E94" s="9">
        <v>13.232142857142858</v>
      </c>
      <c r="F94" s="9">
        <v>13.196428571428571</v>
      </c>
      <c r="G94" s="9">
        <v>23.428571428571427</v>
      </c>
      <c r="H94" s="9">
        <v>59.625</v>
      </c>
      <c r="I94" s="9">
        <v>48.232142857142854</v>
      </c>
      <c r="J94" s="9">
        <v>12.142857142857142</v>
      </c>
      <c r="K94" s="9">
        <v>16.357142857142858</v>
      </c>
      <c r="L94" s="9">
        <v>108.375</v>
      </c>
      <c r="M94" s="9">
        <v>48.25</v>
      </c>
      <c r="N94" s="9">
        <v>93.10714285714286</v>
      </c>
      <c r="O94" s="9">
        <v>79.875</v>
      </c>
      <c r="P94" s="9">
        <v>172.875</v>
      </c>
      <c r="Q94" s="9">
        <v>0.10714285714285714</v>
      </c>
      <c r="R94" s="9">
        <v>81.85714285714286</v>
      </c>
      <c r="S94" s="9">
        <v>24.285714285714285</v>
      </c>
      <c r="T94" s="9">
        <v>35.339285714285715</v>
      </c>
      <c r="U94" s="9">
        <v>15.089285714285714</v>
      </c>
      <c r="V94" s="9">
        <v>4.071428571428571</v>
      </c>
      <c r="W94" s="9">
        <v>2.0714285714285716</v>
      </c>
      <c r="X94" s="9">
        <v>1</v>
      </c>
      <c r="Y94" s="9">
        <v>72.55357142857143</v>
      </c>
      <c r="Z94" s="9">
        <v>2.017857142857143</v>
      </c>
      <c r="AA94" s="9">
        <v>0.017857142857142856</v>
      </c>
      <c r="AB94" s="9">
        <v>4.160714285714286</v>
      </c>
      <c r="AC94" s="9">
        <v>3.0892857142857144</v>
      </c>
      <c r="AD94" s="9">
        <v>113.53571428571429</v>
      </c>
      <c r="AE94" s="9">
        <v>8.053571428571429</v>
      </c>
      <c r="AF94" s="9">
        <v>43.375</v>
      </c>
      <c r="AG94" s="9">
        <v>21.285714285714285</v>
      </c>
      <c r="AH94" s="9">
        <v>9.142857142857142</v>
      </c>
      <c r="AI94" s="9">
        <v>83.19642857142857</v>
      </c>
      <c r="AJ94" s="9">
        <v>66.57142857142857</v>
      </c>
      <c r="AK94" s="9">
        <v>17.160714285714285</v>
      </c>
      <c r="AL94" s="9">
        <v>6.035714285714286</v>
      </c>
      <c r="AM94" s="9">
        <v>0.017857142857142856</v>
      </c>
      <c r="AN94" s="9">
        <v>13.089285714285714</v>
      </c>
      <c r="AO94" s="9">
        <v>23.196428571428573</v>
      </c>
      <c r="AP94" s="9">
        <v>136.69642857142858</v>
      </c>
      <c r="AQ94" s="9">
        <v>160.78571428571428</v>
      </c>
      <c r="AR94" s="9">
        <v>9.125</v>
      </c>
      <c r="AS94" s="9">
        <v>1</v>
      </c>
      <c r="AT94" s="9">
        <v>0</v>
      </c>
      <c r="AU94" s="9">
        <v>2.0714285714285716</v>
      </c>
      <c r="AV94" s="9">
        <v>172.98214285714286</v>
      </c>
      <c r="AW94" s="9">
        <v>93.55357142857143</v>
      </c>
      <c r="AX94" s="9">
        <v>76.32142857142857</v>
      </c>
      <c r="AY94" s="9">
        <v>0</v>
      </c>
      <c r="AZ94" s="9">
        <v>0</v>
      </c>
      <c r="BA94" s="9">
        <v>0.07142857142857142</v>
      </c>
      <c r="BB94" s="9">
        <v>1</v>
      </c>
      <c r="BC94" s="9">
        <v>172.98214285714286</v>
      </c>
      <c r="BD94" s="9">
        <v>68.19642857142857</v>
      </c>
      <c r="BE94" s="9">
        <v>36.107142857142854</v>
      </c>
      <c r="BF94" s="9">
        <v>21.339285714285715</v>
      </c>
      <c r="BG94" s="9">
        <v>16.017857142857142</v>
      </c>
      <c r="BH94" s="9">
        <v>16.214285714285715</v>
      </c>
      <c r="BI94" s="9">
        <v>14.071428571428571</v>
      </c>
      <c r="BJ94" s="9">
        <v>1.0357142857142858</v>
      </c>
      <c r="BK94" s="9">
        <v>0</v>
      </c>
      <c r="BL94" s="9">
        <v>172.98214285714286</v>
      </c>
      <c r="BM94" s="9">
        <v>50.82142857142857</v>
      </c>
      <c r="BN94" s="9">
        <v>14.142857142857142</v>
      </c>
      <c r="BO94" s="9">
        <v>21.125</v>
      </c>
      <c r="BP94" s="9">
        <v>0</v>
      </c>
      <c r="BQ94" s="9">
        <v>63.625</v>
      </c>
      <c r="BR94" s="9">
        <v>23.25</v>
      </c>
      <c r="BS94" s="9">
        <v>172.98214285714286</v>
      </c>
      <c r="BT94" s="9">
        <v>88.58928571428571</v>
      </c>
      <c r="BU94" s="9">
        <v>72.33928571428571</v>
      </c>
      <c r="BV94" s="9">
        <v>5.017857142857143</v>
      </c>
      <c r="BW94" s="9">
        <v>0</v>
      </c>
      <c r="BX94" s="9">
        <v>0</v>
      </c>
      <c r="BY94" s="9">
        <v>3.017857142857143</v>
      </c>
      <c r="BZ94" s="9">
        <v>7.035714285714286</v>
      </c>
      <c r="CA94" s="9">
        <v>0</v>
      </c>
      <c r="CB94" s="9">
        <v>0</v>
      </c>
      <c r="CC94" s="9">
        <v>2.017857142857143</v>
      </c>
      <c r="CD94" s="9">
        <v>5.017857142857143</v>
      </c>
      <c r="CE94" s="9">
        <v>170.89285714285714</v>
      </c>
      <c r="CF94" s="9">
        <v>170.89285714285714</v>
      </c>
      <c r="CG94" s="9">
        <v>0</v>
      </c>
      <c r="CH94" s="9">
        <v>0</v>
      </c>
      <c r="CI94" s="9">
        <v>2.267857142857143</v>
      </c>
      <c r="CJ94" s="9">
        <v>162.41071428571428</v>
      </c>
      <c r="CK94" s="9">
        <v>30.214285714285715</v>
      </c>
      <c r="CL94" s="9">
        <v>4.125</v>
      </c>
      <c r="CM94" s="9">
        <v>144.48214285714286</v>
      </c>
      <c r="CN94" s="9">
        <v>13.178571428571429</v>
      </c>
      <c r="CO94" s="9">
        <v>42.607142857142854</v>
      </c>
      <c r="CP94" s="9">
        <v>29.339285714285715</v>
      </c>
      <c r="CQ94" s="9">
        <v>7.107142857142857</v>
      </c>
      <c r="CR94" s="9">
        <v>1.0178571428571428</v>
      </c>
      <c r="CS94" s="9">
        <v>0</v>
      </c>
      <c r="CT94" s="9">
        <v>144.48214285714286</v>
      </c>
      <c r="CU94" s="9">
        <v>51.232142857142854</v>
      </c>
      <c r="CV94" s="9">
        <v>40.107142857142854</v>
      </c>
      <c r="CW94" s="9">
        <v>3.017857142857143</v>
      </c>
      <c r="CX94" s="9">
        <v>5.053571428571429</v>
      </c>
      <c r="CY94" s="9">
        <v>2.0357142857142856</v>
      </c>
      <c r="CZ94" s="9">
        <v>1.0178571428571428</v>
      </c>
      <c r="DA94" s="9">
        <v>7.107142857142857</v>
      </c>
      <c r="DB94" s="9">
        <v>1</v>
      </c>
      <c r="DC94" s="9">
        <v>5.017857142857143</v>
      </c>
      <c r="DD94" s="9">
        <v>0.017857142857142856</v>
      </c>
      <c r="DE94" s="9">
        <v>86.14285714285714</v>
      </c>
      <c r="DF94" s="9">
        <v>3.0714285714285716</v>
      </c>
      <c r="DG94" s="9">
        <v>18.178571428571427</v>
      </c>
      <c r="DH94" s="9">
        <v>6.25</v>
      </c>
      <c r="DI94" s="9">
        <v>26.285714285714285</v>
      </c>
      <c r="DJ94" s="9">
        <v>32.357142857142854</v>
      </c>
      <c r="DK94" s="9">
        <v>86.14285714285714</v>
      </c>
      <c r="DL94" s="9">
        <v>4.071428571428571</v>
      </c>
      <c r="DM94" s="9">
        <v>0.03571428571428571</v>
      </c>
      <c r="DN94" s="9">
        <v>1</v>
      </c>
      <c r="DO94" s="9">
        <v>1.0178571428571428</v>
      </c>
      <c r="DP94" s="9">
        <v>0</v>
      </c>
      <c r="DQ94" s="9">
        <v>5.178571428571429</v>
      </c>
      <c r="DR94" s="9">
        <v>12.125</v>
      </c>
      <c r="DS94" s="9">
        <v>2.0535714285714284</v>
      </c>
      <c r="DT94" s="9">
        <v>27.178571428571427</v>
      </c>
      <c r="DU94" s="9">
        <v>1.0178571428571428</v>
      </c>
      <c r="DV94" s="9">
        <v>0.017857142857142856</v>
      </c>
      <c r="DW94" s="9">
        <v>1.0714285714285714</v>
      </c>
      <c r="DX94" s="9">
        <v>6.071428571428571</v>
      </c>
      <c r="DY94" s="9">
        <v>7.053571428571429</v>
      </c>
      <c r="DZ94" s="9">
        <v>6.107142857142857</v>
      </c>
      <c r="EA94" s="9">
        <v>4.053571428571429</v>
      </c>
      <c r="EB94" s="9">
        <v>8.071428571428571</v>
      </c>
      <c r="EC94" s="9">
        <v>0.017857142857142856</v>
      </c>
      <c r="ED94" s="9">
        <v>86.14285714285714</v>
      </c>
      <c r="EE94" s="9">
        <v>24.25</v>
      </c>
      <c r="EF94" s="9">
        <v>10.089285714285714</v>
      </c>
      <c r="EG94" s="9">
        <v>8.142857142857142</v>
      </c>
      <c r="EH94" s="9">
        <v>4.053571428571429</v>
      </c>
      <c r="EI94" s="9">
        <v>9.375</v>
      </c>
      <c r="EJ94" s="9">
        <v>5.053571428571429</v>
      </c>
      <c r="EK94" s="9">
        <v>7.053571428571429</v>
      </c>
      <c r="EL94" s="9">
        <v>11.089285714285714</v>
      </c>
      <c r="EM94" s="9">
        <v>7.035714285714286</v>
      </c>
      <c r="EN94" s="9">
        <v>156.625</v>
      </c>
      <c r="EO94" s="9">
        <v>44.357142857142854</v>
      </c>
      <c r="EP94" s="9">
        <v>36.517857142857146</v>
      </c>
      <c r="EQ94" s="9">
        <v>21.303571428571427</v>
      </c>
      <c r="ER94" s="9">
        <v>7.178571428571429</v>
      </c>
      <c r="ES94" s="9">
        <v>47.267857142857146</v>
      </c>
      <c r="ET94" s="9">
        <v>103.01785714285714</v>
      </c>
      <c r="EU94" s="9">
        <v>81.85714285714286</v>
      </c>
      <c r="EV94" s="9">
        <v>21.160714285714285</v>
      </c>
      <c r="EW94" s="9">
        <v>18.160714285714285</v>
      </c>
      <c r="EX94" s="9">
        <v>3</v>
      </c>
      <c r="EY94" s="9">
        <v>81.85714285714286</v>
      </c>
      <c r="EZ94" s="9">
        <v>63.73214285714286</v>
      </c>
      <c r="FA94" s="9">
        <v>6.071428571428571</v>
      </c>
      <c r="FB94" s="9">
        <v>8.017857142857142</v>
      </c>
      <c r="FC94" s="9">
        <v>2.017857142857143</v>
      </c>
      <c r="FD94" s="9">
        <v>2.017857142857143</v>
      </c>
      <c r="FE94" s="9">
        <v>15.125</v>
      </c>
      <c r="FF94" s="9">
        <v>9.160714285714285</v>
      </c>
      <c r="FG94" s="9">
        <v>10.053571428571429</v>
      </c>
      <c r="FH94" s="9">
        <v>21.19642857142857</v>
      </c>
      <c r="FI94" s="9">
        <v>9.089285714285715</v>
      </c>
      <c r="FJ94" s="9">
        <v>9.071428571428571</v>
      </c>
      <c r="FK94" s="9">
        <v>2.0892857142857144</v>
      </c>
      <c r="FL94" s="9">
        <v>1.0535714285714286</v>
      </c>
      <c r="FM94" s="9">
        <v>1</v>
      </c>
      <c r="FN94" s="9">
        <v>0</v>
      </c>
      <c r="FO94" s="9">
        <v>0</v>
      </c>
      <c r="FP94" s="9">
        <v>1.0178571428571428</v>
      </c>
      <c r="FQ94" s="9">
        <v>0</v>
      </c>
      <c r="FR94" s="9">
        <v>0</v>
      </c>
      <c r="FS94" s="9">
        <v>3</v>
      </c>
      <c r="FT94" s="9">
        <v>81.85714285714286</v>
      </c>
      <c r="FU94" s="9">
        <v>1.0178571428571428</v>
      </c>
      <c r="FV94" s="9">
        <v>11.160714285714285</v>
      </c>
      <c r="FW94" s="9">
        <v>2.053571428571429</v>
      </c>
      <c r="FX94" s="9">
        <v>1.0357142857142858</v>
      </c>
      <c r="FY94" s="9">
        <v>0</v>
      </c>
      <c r="FZ94" s="9">
        <v>0</v>
      </c>
      <c r="GA94" s="9">
        <v>0</v>
      </c>
      <c r="GB94" s="9">
        <v>0</v>
      </c>
      <c r="GC94" s="9">
        <v>10.053571428571429</v>
      </c>
      <c r="GD94" s="9">
        <v>5.071428571428571</v>
      </c>
      <c r="GE94" s="9">
        <v>7.071428571428571</v>
      </c>
      <c r="GF94" s="9">
        <v>34.19642857142857</v>
      </c>
      <c r="GG94" s="9">
        <v>32.125</v>
      </c>
      <c r="GH94" s="9">
        <v>0</v>
      </c>
      <c r="GI94" s="9">
        <v>2</v>
      </c>
      <c r="GJ94" s="9">
        <v>0</v>
      </c>
      <c r="GK94" s="9">
        <v>0.03571428571428571</v>
      </c>
      <c r="GL94" s="9">
        <v>0.03571428571428571</v>
      </c>
      <c r="GM94" s="9">
        <v>103.39285714285714</v>
      </c>
      <c r="GN94" s="9">
        <v>35.464285714285715</v>
      </c>
      <c r="GO94" s="9">
        <v>0</v>
      </c>
      <c r="GP94" s="9">
        <v>1.0357142857142858</v>
      </c>
      <c r="GQ94" s="9">
        <v>18.214285714285715</v>
      </c>
      <c r="GR94" s="9">
        <v>0</v>
      </c>
      <c r="GS94" s="9">
        <v>38.51785714285714</v>
      </c>
      <c r="GT94" s="9">
        <v>5.071428571428571</v>
      </c>
      <c r="GU94" s="9">
        <v>2</v>
      </c>
      <c r="GV94" s="9">
        <v>0</v>
      </c>
      <c r="GW94" s="9">
        <v>2.0357142857142856</v>
      </c>
      <c r="GX94" s="9">
        <v>1.0535714285714286</v>
      </c>
    </row>
    <row r="95" spans="1:206" ht="12.75">
      <c r="A95" s="5" t="s">
        <v>637</v>
      </c>
      <c r="B95" s="9">
        <f>SUM(B96:B97)</f>
        <v>89.78999999999999</v>
      </c>
      <c r="C95" s="9">
        <f aca="true" t="shared" si="0" ref="C95:BN95">SUM(C96:C97)</f>
        <v>62469.858231639184</v>
      </c>
      <c r="D95" s="9">
        <f t="shared" si="0"/>
        <v>3971.2516634103436</v>
      </c>
      <c r="E95" s="9">
        <f t="shared" si="0"/>
        <v>7445.315780697438</v>
      </c>
      <c r="F95" s="9">
        <f t="shared" si="0"/>
        <v>11302.882430602913</v>
      </c>
      <c r="G95" s="9">
        <f t="shared" si="0"/>
        <v>13540.578587662229</v>
      </c>
      <c r="H95" s="9">
        <f t="shared" si="0"/>
        <v>12961.878243830011</v>
      </c>
      <c r="I95" s="9">
        <f t="shared" si="0"/>
        <v>8668.002382750792</v>
      </c>
      <c r="J95" s="9">
        <f t="shared" si="0"/>
        <v>4579.949142685455</v>
      </c>
      <c r="K95" s="9">
        <f t="shared" si="0"/>
        <v>11416.567444107783</v>
      </c>
      <c r="L95" s="9">
        <f t="shared" si="0"/>
        <v>41405.84808471619</v>
      </c>
      <c r="M95" s="9">
        <f t="shared" si="0"/>
        <v>9647.44270281521</v>
      </c>
      <c r="N95" s="9">
        <f t="shared" si="0"/>
        <v>30341.692224078182</v>
      </c>
      <c r="O95" s="9">
        <f t="shared" si="0"/>
        <v>32128.166007560998</v>
      </c>
      <c r="P95" s="9">
        <f t="shared" si="0"/>
        <v>61420.72277795522</v>
      </c>
      <c r="Q95" s="9">
        <f t="shared" si="0"/>
        <v>1049.1354536839613</v>
      </c>
      <c r="R95" s="9">
        <f t="shared" si="0"/>
        <v>27735.55709854429</v>
      </c>
      <c r="S95" s="9">
        <f t="shared" si="0"/>
        <v>9256.705853372428</v>
      </c>
      <c r="T95" s="9">
        <f t="shared" si="0"/>
        <v>9506.635810896356</v>
      </c>
      <c r="U95" s="9">
        <f t="shared" si="0"/>
        <v>4399.158594798324</v>
      </c>
      <c r="V95" s="9">
        <f t="shared" si="0"/>
        <v>3291.0184129957497</v>
      </c>
      <c r="W95" s="9">
        <f t="shared" si="0"/>
        <v>995.7174410145149</v>
      </c>
      <c r="X95" s="9">
        <f t="shared" si="0"/>
        <v>286.32098546692026</v>
      </c>
      <c r="Y95" s="9">
        <f t="shared" si="0"/>
        <v>18290.990678691564</v>
      </c>
      <c r="Z95" s="9">
        <f t="shared" si="0"/>
        <v>3530.9219298245616</v>
      </c>
      <c r="AA95" s="9">
        <f t="shared" si="0"/>
        <v>1452.138888888889</v>
      </c>
      <c r="AB95" s="9">
        <f t="shared" si="0"/>
        <v>3612.278798244175</v>
      </c>
      <c r="AC95" s="9">
        <f t="shared" si="0"/>
        <v>313.6968883651916</v>
      </c>
      <c r="AD95" s="9">
        <f t="shared" si="0"/>
        <v>29469.73609125665</v>
      </c>
      <c r="AE95" s="9">
        <f t="shared" si="0"/>
        <v>7248.669095480761</v>
      </c>
      <c r="AF95" s="9">
        <f t="shared" si="0"/>
        <v>13190.65995044059</v>
      </c>
      <c r="AG95" s="9">
        <f t="shared" si="0"/>
        <v>6013.64408315565</v>
      </c>
      <c r="AH95" s="9">
        <f t="shared" si="0"/>
        <v>1282.5839694672964</v>
      </c>
      <c r="AI95" s="9">
        <f t="shared" si="0"/>
        <v>34246.92311490551</v>
      </c>
      <c r="AJ95" s="9">
        <f t="shared" si="0"/>
        <v>18791.928015072124</v>
      </c>
      <c r="AK95" s="9">
        <f t="shared" si="0"/>
        <v>6760.262828497765</v>
      </c>
      <c r="AL95" s="9">
        <f t="shared" si="0"/>
        <v>2067.52184208608</v>
      </c>
      <c r="AM95" s="9">
        <f t="shared" si="0"/>
        <v>603.2224310776943</v>
      </c>
      <c r="AN95" s="9">
        <f t="shared" si="0"/>
        <v>4805.904648772716</v>
      </c>
      <c r="AO95" s="9">
        <f t="shared" si="0"/>
        <v>6058.358939589692</v>
      </c>
      <c r="AP95" s="9">
        <f t="shared" si="0"/>
        <v>51605.59464327677</v>
      </c>
      <c r="AQ95" s="9">
        <f t="shared" si="0"/>
        <v>57334.96318065063</v>
      </c>
      <c r="AR95" s="9">
        <f t="shared" si="0"/>
        <v>3039.9296403801313</v>
      </c>
      <c r="AS95" s="9">
        <f t="shared" si="0"/>
        <v>410.7480843085517</v>
      </c>
      <c r="AT95" s="9">
        <f t="shared" si="0"/>
        <v>411.7685257920922</v>
      </c>
      <c r="AU95" s="9">
        <f t="shared" si="0"/>
        <v>1272.4488005077753</v>
      </c>
      <c r="AV95" s="9">
        <f t="shared" si="0"/>
        <v>62469.858231639184</v>
      </c>
      <c r="AW95" s="9">
        <f t="shared" si="0"/>
        <v>51926.275029182216</v>
      </c>
      <c r="AX95" s="9">
        <f t="shared" si="0"/>
        <v>5451.400415384999</v>
      </c>
      <c r="AY95" s="9">
        <f t="shared" si="0"/>
        <v>431.2824676981393</v>
      </c>
      <c r="AZ95" s="9">
        <f t="shared" si="0"/>
        <v>1849.4944029850747</v>
      </c>
      <c r="BA95" s="9">
        <f t="shared" si="0"/>
        <v>1371.2831196581196</v>
      </c>
      <c r="BB95" s="9">
        <f t="shared" si="0"/>
        <v>899.1069237147595</v>
      </c>
      <c r="BC95" s="9">
        <f t="shared" si="0"/>
        <v>62469.858231639184</v>
      </c>
      <c r="BD95" s="9">
        <f t="shared" si="0"/>
        <v>39743.77340802255</v>
      </c>
      <c r="BE95" s="9">
        <f t="shared" si="0"/>
        <v>5043.007842606899</v>
      </c>
      <c r="BF95" s="9">
        <f t="shared" si="0"/>
        <v>10206.268029838278</v>
      </c>
      <c r="BG95" s="9">
        <f t="shared" si="0"/>
        <v>1369.4136613778994</v>
      </c>
      <c r="BH95" s="9">
        <f t="shared" si="0"/>
        <v>1535.7960593696257</v>
      </c>
      <c r="BI95" s="9">
        <f t="shared" si="0"/>
        <v>1210.1593737501041</v>
      </c>
      <c r="BJ95" s="9">
        <f t="shared" si="0"/>
        <v>3173.305155181294</v>
      </c>
      <c r="BK95" s="9">
        <f t="shared" si="0"/>
        <v>188.13470149253732</v>
      </c>
      <c r="BL95" s="9">
        <f t="shared" si="0"/>
        <v>62469.858231639184</v>
      </c>
      <c r="BM95" s="9">
        <f t="shared" si="0"/>
        <v>21629.301873920354</v>
      </c>
      <c r="BN95" s="9">
        <f t="shared" si="0"/>
        <v>5667.053980411227</v>
      </c>
      <c r="BO95" s="9">
        <f aca="true" t="shared" si="1" ref="BO95:DZ95">SUM(BO96:BO97)</f>
        <v>4948.008664552694</v>
      </c>
      <c r="BP95" s="9">
        <f t="shared" si="1"/>
        <v>362</v>
      </c>
      <c r="BQ95" s="9">
        <f t="shared" si="1"/>
        <v>24703.631775309877</v>
      </c>
      <c r="BR95" s="9">
        <f t="shared" si="1"/>
        <v>4626.972254905346</v>
      </c>
      <c r="BS95" s="9">
        <f t="shared" si="1"/>
        <v>62469.858231639184</v>
      </c>
      <c r="BT95" s="9">
        <f t="shared" si="1"/>
        <v>50552.27329314004</v>
      </c>
      <c r="BU95" s="9">
        <f t="shared" si="1"/>
        <v>6220.7048392604165</v>
      </c>
      <c r="BV95" s="9">
        <f t="shared" si="1"/>
        <v>263.20057450841034</v>
      </c>
      <c r="BW95" s="9">
        <f t="shared" si="1"/>
        <v>451.1668443496802</v>
      </c>
      <c r="BX95" s="9">
        <f t="shared" si="1"/>
        <v>196.12933455433455</v>
      </c>
      <c r="BY95" s="9">
        <f t="shared" si="1"/>
        <v>2931.489166803346</v>
      </c>
      <c r="BZ95" s="9">
        <f t="shared" si="1"/>
        <v>4977.51268038063</v>
      </c>
      <c r="CA95" s="9">
        <f t="shared" si="1"/>
        <v>616.9408315565032</v>
      </c>
      <c r="CB95" s="9">
        <f t="shared" si="1"/>
        <v>1554.7220085470085</v>
      </c>
      <c r="CC95" s="9">
        <f t="shared" si="1"/>
        <v>1190.080738705739</v>
      </c>
      <c r="CD95" s="9">
        <f t="shared" si="1"/>
        <v>1615.7691015713797</v>
      </c>
      <c r="CE95" s="9">
        <f t="shared" si="1"/>
        <v>60080.3524071852</v>
      </c>
      <c r="CF95" s="9">
        <f t="shared" si="1"/>
        <v>59081.87074469564</v>
      </c>
      <c r="CG95" s="9">
        <f t="shared" si="1"/>
        <v>867.4816624895572</v>
      </c>
      <c r="CH95" s="9">
        <f t="shared" si="1"/>
        <v>131</v>
      </c>
      <c r="CI95" s="9">
        <f t="shared" si="1"/>
        <v>2836.658586501654</v>
      </c>
      <c r="CJ95" s="9">
        <f t="shared" si="1"/>
        <v>56271.43293353456</v>
      </c>
      <c r="CK95" s="9">
        <f t="shared" si="1"/>
        <v>12378.192247505485</v>
      </c>
      <c r="CL95" s="9">
        <f t="shared" si="1"/>
        <v>5342.909475252425</v>
      </c>
      <c r="CM95" s="9">
        <f t="shared" si="1"/>
        <v>46473.34164484595</v>
      </c>
      <c r="CN95" s="9">
        <f t="shared" si="1"/>
        <v>7334.571962507685</v>
      </c>
      <c r="CO95" s="9">
        <f t="shared" si="1"/>
        <v>21112.47953993288</v>
      </c>
      <c r="CP95" s="9">
        <f t="shared" si="1"/>
        <v>3359.951949022</v>
      </c>
      <c r="CQ95" s="9">
        <f t="shared" si="1"/>
        <v>1872.9900722673501</v>
      </c>
      <c r="CR95" s="9">
        <f t="shared" si="1"/>
        <v>904.4677225018152</v>
      </c>
      <c r="CS95" s="9">
        <f t="shared" si="1"/>
        <v>159.45526315789473</v>
      </c>
      <c r="CT95" s="9">
        <f t="shared" si="1"/>
        <v>46473.34164484595</v>
      </c>
      <c r="CU95" s="9">
        <f t="shared" si="1"/>
        <v>11729.425135456322</v>
      </c>
      <c r="CV95" s="9">
        <f t="shared" si="1"/>
        <v>5861.374456927815</v>
      </c>
      <c r="CW95" s="9">
        <f t="shared" si="1"/>
        <v>1517.5742866302762</v>
      </c>
      <c r="CX95" s="9">
        <f t="shared" si="1"/>
        <v>1534.4850002925416</v>
      </c>
      <c r="CY95" s="9">
        <f t="shared" si="1"/>
        <v>1911.5965281794229</v>
      </c>
      <c r="CZ95" s="9">
        <f t="shared" si="1"/>
        <v>904.3948634262656</v>
      </c>
      <c r="DA95" s="9">
        <f t="shared" si="1"/>
        <v>1872.9900722673501</v>
      </c>
      <c r="DB95" s="9">
        <f t="shared" si="1"/>
        <v>561.0231215716291</v>
      </c>
      <c r="DC95" s="9">
        <f t="shared" si="1"/>
        <v>355.39975033258617</v>
      </c>
      <c r="DD95" s="9">
        <f t="shared" si="1"/>
        <v>177.82453119020283</v>
      </c>
      <c r="DE95" s="9">
        <f t="shared" si="1"/>
        <v>32711.47117396438</v>
      </c>
      <c r="DF95" s="9">
        <f t="shared" si="1"/>
        <v>2094.7191549002623</v>
      </c>
      <c r="DG95" s="9">
        <f t="shared" si="1"/>
        <v>6828.614850823001</v>
      </c>
      <c r="DH95" s="9">
        <f t="shared" si="1"/>
        <v>6618.189593770111</v>
      </c>
      <c r="DI95" s="9">
        <f t="shared" si="1"/>
        <v>13214.15962842909</v>
      </c>
      <c r="DJ95" s="9">
        <f t="shared" si="1"/>
        <v>3955.7879460419126</v>
      </c>
      <c r="DK95" s="9">
        <f t="shared" si="1"/>
        <v>32711.47117396438</v>
      </c>
      <c r="DL95" s="9">
        <f t="shared" si="1"/>
        <v>429.8562621152959</v>
      </c>
      <c r="DM95" s="9">
        <f t="shared" si="1"/>
        <v>308.1961001815676</v>
      </c>
      <c r="DN95" s="9">
        <f t="shared" si="1"/>
        <v>1669.8840234915647</v>
      </c>
      <c r="DO95" s="9">
        <f t="shared" si="1"/>
        <v>236.59252875299615</v>
      </c>
      <c r="DP95" s="9">
        <f t="shared" si="1"/>
        <v>264.34484126984125</v>
      </c>
      <c r="DQ95" s="9">
        <f t="shared" si="1"/>
        <v>2787.663038600136</v>
      </c>
      <c r="DR95" s="9">
        <f t="shared" si="1"/>
        <v>5942.576705828866</v>
      </c>
      <c r="DS95" s="9">
        <f t="shared" si="1"/>
        <v>1880.9321068649429</v>
      </c>
      <c r="DT95" s="9">
        <f t="shared" si="1"/>
        <v>2472.1757695281062</v>
      </c>
      <c r="DU95" s="9">
        <f t="shared" si="1"/>
        <v>952.71835839599</v>
      </c>
      <c r="DV95" s="9">
        <f t="shared" si="1"/>
        <v>532.4967839374556</v>
      </c>
      <c r="DW95" s="9">
        <f t="shared" si="1"/>
        <v>292.1023089679806</v>
      </c>
      <c r="DX95" s="9">
        <f t="shared" si="1"/>
        <v>1366.756289091462</v>
      </c>
      <c r="DY95" s="9">
        <f t="shared" si="1"/>
        <v>1301.237903719306</v>
      </c>
      <c r="DZ95" s="9">
        <f t="shared" si="1"/>
        <v>2574.0893917246235</v>
      </c>
      <c r="EA95" s="9">
        <f aca="true" t="shared" si="2" ref="EA95:GL95">SUM(EA96:EA97)</f>
        <v>2145.426642189093</v>
      </c>
      <c r="EB95" s="9">
        <f t="shared" si="2"/>
        <v>6098.05045298378</v>
      </c>
      <c r="EC95" s="9">
        <f t="shared" si="2"/>
        <v>1456.3716663213718</v>
      </c>
      <c r="ED95" s="9">
        <f t="shared" si="2"/>
        <v>32711.47117396438</v>
      </c>
      <c r="EE95" s="9">
        <f t="shared" si="2"/>
        <v>2739.6465721325894</v>
      </c>
      <c r="EF95" s="9">
        <f t="shared" si="2"/>
        <v>5210.685208740374</v>
      </c>
      <c r="EG95" s="9">
        <f t="shared" si="2"/>
        <v>4069.071073780893</v>
      </c>
      <c r="EH95" s="9">
        <f t="shared" si="2"/>
        <v>3610.0245028712234</v>
      </c>
      <c r="EI95" s="9">
        <f t="shared" si="2"/>
        <v>4122.289098631578</v>
      </c>
      <c r="EJ95" s="9">
        <f t="shared" si="2"/>
        <v>3450.4447438918764</v>
      </c>
      <c r="EK95" s="9">
        <f t="shared" si="2"/>
        <v>3206.0220515889796</v>
      </c>
      <c r="EL95" s="9">
        <f t="shared" si="2"/>
        <v>2478.0816740473456</v>
      </c>
      <c r="EM95" s="9">
        <f t="shared" si="2"/>
        <v>3825.20624827952</v>
      </c>
      <c r="EN95" s="9">
        <f t="shared" si="2"/>
        <v>51053.2907875314</v>
      </c>
      <c r="EO95" s="9">
        <f t="shared" si="2"/>
        <v>11870.780628738896</v>
      </c>
      <c r="EP95" s="9">
        <f t="shared" si="2"/>
        <v>12608.80309923776</v>
      </c>
      <c r="EQ95" s="9">
        <f t="shared" si="2"/>
        <v>7569.570664366618</v>
      </c>
      <c r="ER95" s="9">
        <f t="shared" si="2"/>
        <v>5113.639881060286</v>
      </c>
      <c r="ES95" s="9">
        <f t="shared" si="2"/>
        <v>13890.496514127839</v>
      </c>
      <c r="ET95" s="9">
        <f t="shared" si="2"/>
        <v>28630.92465619176</v>
      </c>
      <c r="EU95" s="9">
        <f t="shared" si="2"/>
        <v>27735.55709854429</v>
      </c>
      <c r="EV95" s="9">
        <f t="shared" si="2"/>
        <v>895.3675576474673</v>
      </c>
      <c r="EW95" s="9">
        <f t="shared" si="2"/>
        <v>244.64351775918942</v>
      </c>
      <c r="EX95" s="9">
        <f t="shared" si="2"/>
        <v>650.724039888278</v>
      </c>
      <c r="EY95" s="9">
        <f t="shared" si="2"/>
        <v>27675.55709854429</v>
      </c>
      <c r="EZ95" s="9">
        <f t="shared" si="2"/>
        <v>7695.502544607787</v>
      </c>
      <c r="FA95" s="9">
        <f t="shared" si="2"/>
        <v>8174.529292399579</v>
      </c>
      <c r="FB95" s="9">
        <f t="shared" si="2"/>
        <v>4818.301180189279</v>
      </c>
      <c r="FC95" s="9">
        <f t="shared" si="2"/>
        <v>6968.604240077806</v>
      </c>
      <c r="FD95" s="9">
        <f t="shared" si="2"/>
        <v>18.61984126984127</v>
      </c>
      <c r="FE95" s="9">
        <f t="shared" si="2"/>
        <v>3235.3890588507243</v>
      </c>
      <c r="FF95" s="9">
        <f t="shared" si="2"/>
        <v>6021.316794521705</v>
      </c>
      <c r="FG95" s="9">
        <f t="shared" si="2"/>
        <v>1903.4465082290494</v>
      </c>
      <c r="FH95" s="9">
        <f t="shared" si="2"/>
        <v>3392.6611521868203</v>
      </c>
      <c r="FI95" s="9">
        <f t="shared" si="2"/>
        <v>3980.375395482583</v>
      </c>
      <c r="FJ95" s="9">
        <f t="shared" si="2"/>
        <v>1504.0129612205023</v>
      </c>
      <c r="FK95" s="9">
        <f t="shared" si="2"/>
        <v>1645.8992699650003</v>
      </c>
      <c r="FL95" s="9">
        <f t="shared" si="2"/>
        <v>1233.301395782798</v>
      </c>
      <c r="FM95" s="9">
        <f t="shared" si="2"/>
        <v>146.39303482587064</v>
      </c>
      <c r="FN95" s="9">
        <f t="shared" si="2"/>
        <v>2004.327470896913</v>
      </c>
      <c r="FO95" s="9">
        <f t="shared" si="2"/>
        <v>999.6957711442785</v>
      </c>
      <c r="FP95" s="9">
        <f t="shared" si="2"/>
        <v>463.8951918161266</v>
      </c>
      <c r="FQ95" s="9">
        <f t="shared" si="2"/>
        <v>17</v>
      </c>
      <c r="FR95" s="9">
        <f t="shared" si="2"/>
        <v>77</v>
      </c>
      <c r="FS95" s="9">
        <f t="shared" si="2"/>
        <v>1110.8430936219231</v>
      </c>
      <c r="FT95" s="9">
        <f t="shared" si="2"/>
        <v>27735.55709854429</v>
      </c>
      <c r="FU95" s="9">
        <f t="shared" si="2"/>
        <v>858.7455989284348</v>
      </c>
      <c r="FV95" s="9">
        <f t="shared" si="2"/>
        <v>7681.899453978422</v>
      </c>
      <c r="FW95" s="9">
        <f t="shared" si="2"/>
        <v>3199.5020705226516</v>
      </c>
      <c r="FX95" s="9">
        <f t="shared" si="2"/>
        <v>1521.1795234594329</v>
      </c>
      <c r="FY95" s="9">
        <f t="shared" si="2"/>
        <v>1998.327470896913</v>
      </c>
      <c r="FZ95" s="9">
        <f t="shared" si="2"/>
        <v>787.9938596491228</v>
      </c>
      <c r="GA95" s="9">
        <f t="shared" si="2"/>
        <v>537.5880123193556</v>
      </c>
      <c r="GB95" s="9">
        <f t="shared" si="2"/>
        <v>672.7455989284348</v>
      </c>
      <c r="GC95" s="9">
        <f t="shared" si="2"/>
        <v>1353.6006741164047</v>
      </c>
      <c r="GD95" s="9">
        <f t="shared" si="2"/>
        <v>1881.7883847343194</v>
      </c>
      <c r="GE95" s="9">
        <f t="shared" si="2"/>
        <v>2296.5496468400243</v>
      </c>
      <c r="GF95" s="9">
        <f t="shared" si="2"/>
        <v>6412.620614298854</v>
      </c>
      <c r="GG95" s="9">
        <f t="shared" si="2"/>
        <v>4878.006473824246</v>
      </c>
      <c r="GH95" s="9">
        <f t="shared" si="2"/>
        <v>28</v>
      </c>
      <c r="GI95" s="9">
        <f t="shared" si="2"/>
        <v>869.3333333333333</v>
      </c>
      <c r="GJ95" s="9">
        <f t="shared" si="2"/>
        <v>289.33333333333337</v>
      </c>
      <c r="GK95" s="9">
        <f t="shared" si="2"/>
        <v>211.5088773167131</v>
      </c>
      <c r="GL95" s="9">
        <f t="shared" si="2"/>
        <v>136.43859649122805</v>
      </c>
      <c r="GM95" s="9">
        <f aca="true" t="shared" si="3" ref="GM95:GX95">SUM(GM96:GM97)</f>
        <v>41963.66892686174</v>
      </c>
      <c r="GN95" s="9">
        <f t="shared" si="3"/>
        <v>4345.166893410334</v>
      </c>
      <c r="GO95" s="9">
        <f t="shared" si="3"/>
        <v>18.01923076923077</v>
      </c>
      <c r="GP95" s="9">
        <f t="shared" si="3"/>
        <v>382.2235171261487</v>
      </c>
      <c r="GQ95" s="9">
        <f t="shared" si="3"/>
        <v>3174.1538785492244</v>
      </c>
      <c r="GR95" s="9">
        <f t="shared" si="3"/>
        <v>194.16773276474768</v>
      </c>
      <c r="GS95" s="9">
        <f t="shared" si="3"/>
        <v>17686.42672613892</v>
      </c>
      <c r="GT95" s="9">
        <f t="shared" si="3"/>
        <v>4381.962072110049</v>
      </c>
      <c r="GU95" s="9">
        <f t="shared" si="3"/>
        <v>114.44126984126984</v>
      </c>
      <c r="GV95" s="9">
        <f t="shared" si="3"/>
        <v>1826.988274839414</v>
      </c>
      <c r="GW95" s="9">
        <f t="shared" si="3"/>
        <v>9439.439323289087</v>
      </c>
      <c r="GX95" s="9">
        <f t="shared" si="3"/>
        <v>400.6800080233113</v>
      </c>
    </row>
    <row r="96" spans="1:206" ht="12.75">
      <c r="A96" s="5" t="s">
        <v>512</v>
      </c>
      <c r="B96" s="9">
        <v>33.4</v>
      </c>
      <c r="C96" s="9">
        <v>13669.254699441488</v>
      </c>
      <c r="D96" s="9">
        <v>893.7958652793122</v>
      </c>
      <c r="E96" s="9">
        <v>1748.9362387729607</v>
      </c>
      <c r="F96" s="9">
        <v>2266.6054218437152</v>
      </c>
      <c r="G96" s="9">
        <v>3066.0128828523084</v>
      </c>
      <c r="H96" s="9">
        <v>3056.708652507729</v>
      </c>
      <c r="I96" s="9">
        <v>1880.400805458505</v>
      </c>
      <c r="J96" s="9">
        <v>756.7948327269589</v>
      </c>
      <c r="K96" s="9">
        <v>2642.732104052273</v>
      </c>
      <c r="L96" s="9">
        <v>9248.273000307056</v>
      </c>
      <c r="M96" s="9">
        <v>1778.2495950821606</v>
      </c>
      <c r="N96" s="9">
        <v>6630.402336496383</v>
      </c>
      <c r="O96" s="9">
        <v>7038.852362945106</v>
      </c>
      <c r="P96" s="9">
        <v>13616.586589734305</v>
      </c>
      <c r="Q96" s="9">
        <v>52.668109707183206</v>
      </c>
      <c r="R96" s="9">
        <v>5779.68106259084</v>
      </c>
      <c r="S96" s="9">
        <v>1592.679393972841</v>
      </c>
      <c r="T96" s="9">
        <v>2038.9571172645997</v>
      </c>
      <c r="U96" s="9">
        <v>1025.5289259418576</v>
      </c>
      <c r="V96" s="9">
        <v>828.2778301525752</v>
      </c>
      <c r="W96" s="9">
        <v>229.11797713347698</v>
      </c>
      <c r="X96" s="9">
        <v>65.11981812548979</v>
      </c>
      <c r="Y96" s="9">
        <v>4394.520447616778</v>
      </c>
      <c r="Z96" s="9">
        <v>412.1977358490566</v>
      </c>
      <c r="AA96" s="9">
        <v>198.88555555555556</v>
      </c>
      <c r="AB96" s="9">
        <v>666.2165530630075</v>
      </c>
      <c r="AC96" s="9">
        <v>53.01675341242506</v>
      </c>
      <c r="AD96" s="9">
        <v>7514.253080664134</v>
      </c>
      <c r="AE96" s="9">
        <v>847.9916331020274</v>
      </c>
      <c r="AF96" s="9">
        <v>2859.668587163017</v>
      </c>
      <c r="AG96" s="9">
        <v>1681.1652466776627</v>
      </c>
      <c r="AH96" s="9">
        <v>390.8555956481329</v>
      </c>
      <c r="AI96" s="9">
        <v>8000.781023392265</v>
      </c>
      <c r="AJ96" s="9">
        <v>3930.8766286234186</v>
      </c>
      <c r="AK96" s="9">
        <v>1242.9833159828063</v>
      </c>
      <c r="AL96" s="9">
        <v>394.1396883163146</v>
      </c>
      <c r="AM96" s="9">
        <v>100.47404312668463</v>
      </c>
      <c r="AN96" s="9">
        <v>849.9581506696939</v>
      </c>
      <c r="AO96" s="9">
        <v>1200.8759876888967</v>
      </c>
      <c r="AP96" s="9">
        <v>11618.420561082898</v>
      </c>
      <c r="AQ96" s="9">
        <v>12513.10629258504</v>
      </c>
      <c r="AR96" s="9">
        <v>700.7339225841902</v>
      </c>
      <c r="AS96" s="9">
        <v>90.94632623048281</v>
      </c>
      <c r="AT96" s="9">
        <v>85.15713883413123</v>
      </c>
      <c r="AU96" s="9">
        <v>279.31101920764553</v>
      </c>
      <c r="AV96" s="9">
        <v>13669.254699441488</v>
      </c>
      <c r="AW96" s="9">
        <v>11421.767852241315</v>
      </c>
      <c r="AX96" s="9">
        <v>1436.3654316811821</v>
      </c>
      <c r="AY96" s="9">
        <v>82.61102115725885</v>
      </c>
      <c r="AZ96" s="9">
        <v>197.57239766335232</v>
      </c>
      <c r="BA96" s="9">
        <v>224.60679890340268</v>
      </c>
      <c r="BB96" s="9">
        <v>188.05117383570777</v>
      </c>
      <c r="BC96" s="9">
        <v>13669.254699441488</v>
      </c>
      <c r="BD96" s="9">
        <v>8602.586699596908</v>
      </c>
      <c r="BE96" s="9">
        <v>1192.2075811040863</v>
      </c>
      <c r="BF96" s="9">
        <v>2406.5500377062785</v>
      </c>
      <c r="BG96" s="9">
        <v>252.17856130914987</v>
      </c>
      <c r="BH96" s="9">
        <v>417.85044406139866</v>
      </c>
      <c r="BI96" s="9">
        <v>308.45444542784725</v>
      </c>
      <c r="BJ96" s="9">
        <v>464.2917570451702</v>
      </c>
      <c r="BK96" s="9">
        <v>25.13517319065052</v>
      </c>
      <c r="BL96" s="9">
        <v>13669.254699441488</v>
      </c>
      <c r="BM96" s="9">
        <v>4840.389046405267</v>
      </c>
      <c r="BN96" s="9">
        <v>1023.6176637305559</v>
      </c>
      <c r="BO96" s="9">
        <v>1177.1606481037345</v>
      </c>
      <c r="BP96" s="9">
        <v>74.48022254475084</v>
      </c>
      <c r="BQ96" s="9">
        <v>5432.065123793569</v>
      </c>
      <c r="BR96" s="9">
        <v>1020.4773050670346</v>
      </c>
      <c r="BS96" s="9">
        <v>13669.254699441488</v>
      </c>
      <c r="BT96" s="9">
        <v>11089.640735275865</v>
      </c>
      <c r="BU96" s="9">
        <v>1618.8278576190853</v>
      </c>
      <c r="BV96" s="9">
        <v>52.12557450841033</v>
      </c>
      <c r="BW96" s="9">
        <v>83.46873114213301</v>
      </c>
      <c r="BX96" s="9">
        <v>36.28074964867418</v>
      </c>
      <c r="BY96" s="9">
        <v>394.1721227781886</v>
      </c>
      <c r="BZ96" s="9">
        <v>825.1918008959968</v>
      </c>
      <c r="CA96" s="9">
        <v>84.41071060826906</v>
      </c>
      <c r="CB96" s="9">
        <v>199.46411062731818</v>
      </c>
      <c r="CC96" s="9">
        <v>200.03626120211027</v>
      </c>
      <c r="CD96" s="9">
        <v>341.2807184582994</v>
      </c>
      <c r="CE96" s="9">
        <v>13142.252638387301</v>
      </c>
      <c r="CF96" s="9">
        <v>13008.06949880152</v>
      </c>
      <c r="CG96" s="9">
        <v>116.18313958578109</v>
      </c>
      <c r="CH96" s="9">
        <v>18</v>
      </c>
      <c r="CI96" s="9">
        <v>561.0961933816989</v>
      </c>
      <c r="CJ96" s="9">
        <v>12402.984715038396</v>
      </c>
      <c r="CK96" s="9">
        <v>2752.5715796166032</v>
      </c>
      <c r="CL96" s="9">
        <v>896.8839344228473</v>
      </c>
      <c r="CM96" s="9">
        <v>10269.727762662256</v>
      </c>
      <c r="CN96" s="9">
        <v>1664.537864654198</v>
      </c>
      <c r="CO96" s="9">
        <v>4932.623946777276</v>
      </c>
      <c r="CP96" s="9">
        <v>794.7708748743669</v>
      </c>
      <c r="CQ96" s="9">
        <v>319.7838202621559</v>
      </c>
      <c r="CR96" s="9">
        <v>193.72277202693425</v>
      </c>
      <c r="CS96" s="9">
        <v>37.183207547169815</v>
      </c>
      <c r="CT96" s="9">
        <v>10269.727762662256</v>
      </c>
      <c r="CU96" s="9">
        <v>2327.1052765201566</v>
      </c>
      <c r="CV96" s="9">
        <v>1196.806602549489</v>
      </c>
      <c r="CW96" s="9">
        <v>341.5260602406448</v>
      </c>
      <c r="CX96" s="9">
        <v>322.8067730117125</v>
      </c>
      <c r="CY96" s="9">
        <v>328.02044117308265</v>
      </c>
      <c r="CZ96" s="9">
        <v>137.94539954522776</v>
      </c>
      <c r="DA96" s="9">
        <v>319.7838202621559</v>
      </c>
      <c r="DB96" s="9">
        <v>106.07645490496238</v>
      </c>
      <c r="DC96" s="9">
        <v>61.42641699925282</v>
      </c>
      <c r="DD96" s="9">
        <v>33.14606965174129</v>
      </c>
      <c r="DE96" s="9">
        <v>7585.655458332774</v>
      </c>
      <c r="DF96" s="9">
        <v>466.6453606905001</v>
      </c>
      <c r="DG96" s="9">
        <v>1563.2445807901538</v>
      </c>
      <c r="DH96" s="9">
        <v>1511.5381451922087</v>
      </c>
      <c r="DI96" s="9">
        <v>3136.676966676741</v>
      </c>
      <c r="DJ96" s="9">
        <v>907.5504049831704</v>
      </c>
      <c r="DK96" s="9">
        <v>7585.655458332774</v>
      </c>
      <c r="DL96" s="9">
        <v>121.64529656644554</v>
      </c>
      <c r="DM96" s="9">
        <v>77.6224625679399</v>
      </c>
      <c r="DN96" s="9">
        <v>447.465365635022</v>
      </c>
      <c r="DO96" s="9">
        <v>54.09743734159392</v>
      </c>
      <c r="DP96" s="9">
        <v>61.334969474969476</v>
      </c>
      <c r="DQ96" s="9">
        <v>660.421322790292</v>
      </c>
      <c r="DR96" s="9">
        <v>1441.836316757494</v>
      </c>
      <c r="DS96" s="9">
        <v>424.9582607110965</v>
      </c>
      <c r="DT96" s="9">
        <v>423.4260889587586</v>
      </c>
      <c r="DU96" s="9">
        <v>199.24249775381853</v>
      </c>
      <c r="DV96" s="9">
        <v>152.4217839374556</v>
      </c>
      <c r="DW96" s="9">
        <v>59.768249945242346</v>
      </c>
      <c r="DX96" s="9">
        <v>315.2477115700095</v>
      </c>
      <c r="DY96" s="9">
        <v>297.03143451654574</v>
      </c>
      <c r="DZ96" s="9">
        <v>630.0506246327283</v>
      </c>
      <c r="EA96" s="9">
        <v>513.9392050185179</v>
      </c>
      <c r="EB96" s="9">
        <v>1384.6865832768565</v>
      </c>
      <c r="EC96" s="9">
        <v>320.45984687798824</v>
      </c>
      <c r="ED96" s="9">
        <v>7585.655458332774</v>
      </c>
      <c r="EE96" s="9">
        <v>646.7159531322584</v>
      </c>
      <c r="EF96" s="9">
        <v>1229.6436905217504</v>
      </c>
      <c r="EG96" s="9">
        <v>961.7737328596494</v>
      </c>
      <c r="EH96" s="9">
        <v>921.5799161322423</v>
      </c>
      <c r="EI96" s="9">
        <v>1012.3119926045356</v>
      </c>
      <c r="EJ96" s="9">
        <v>741.6650130335261</v>
      </c>
      <c r="EK96" s="9">
        <v>764.8001296578824</v>
      </c>
      <c r="EL96" s="9">
        <v>583.0890712413467</v>
      </c>
      <c r="EM96" s="9">
        <v>724.0759591495835</v>
      </c>
      <c r="EN96" s="9">
        <v>11026.522595389215</v>
      </c>
      <c r="EO96" s="9">
        <v>2179.615160987515</v>
      </c>
      <c r="EP96" s="9">
        <v>2786.8709187320705</v>
      </c>
      <c r="EQ96" s="9">
        <v>1784.948067926316</v>
      </c>
      <c r="ER96" s="9">
        <v>1181.9869825040255</v>
      </c>
      <c r="ES96" s="9">
        <v>3093.1014652392882</v>
      </c>
      <c r="ET96" s="9">
        <v>5892.894753841547</v>
      </c>
      <c r="EU96" s="9">
        <v>5779.68106259084</v>
      </c>
      <c r="EV96" s="9">
        <v>113.21369125070618</v>
      </c>
      <c r="EW96" s="9">
        <v>23.19479981047145</v>
      </c>
      <c r="EX96" s="9">
        <v>90.01889144023473</v>
      </c>
      <c r="EY96" s="9">
        <v>5779.68106259084</v>
      </c>
      <c r="EZ96" s="9">
        <v>2486.8358373279775</v>
      </c>
      <c r="FA96" s="9">
        <v>1579.9961488913166</v>
      </c>
      <c r="FB96" s="9">
        <v>853.3673205401564</v>
      </c>
      <c r="FC96" s="9">
        <v>858.1419145615484</v>
      </c>
      <c r="FD96" s="9">
        <v>1.3398412698412698</v>
      </c>
      <c r="FE96" s="9">
        <v>493.54979676226645</v>
      </c>
      <c r="FF96" s="9">
        <v>1099.1295972105745</v>
      </c>
      <c r="FG96" s="9">
        <v>397.93699647797365</v>
      </c>
      <c r="FH96" s="9">
        <v>888.036188853232</v>
      </c>
      <c r="FI96" s="9">
        <v>1043.504899722137</v>
      </c>
      <c r="FJ96" s="9">
        <v>357.32609823575467</v>
      </c>
      <c r="FK96" s="9">
        <v>349.6380112121677</v>
      </c>
      <c r="FL96" s="9">
        <v>278.16577805560627</v>
      </c>
      <c r="FM96" s="9">
        <v>39.12482969766552</v>
      </c>
      <c r="FN96" s="9">
        <v>353.0531855100061</v>
      </c>
      <c r="FO96" s="9">
        <v>198.40184274563322</v>
      </c>
      <c r="FP96" s="9">
        <v>110.09650391349632</v>
      </c>
      <c r="FQ96" s="9">
        <v>1</v>
      </c>
      <c r="FR96" s="9">
        <v>15</v>
      </c>
      <c r="FS96" s="9">
        <v>155.7173341943266</v>
      </c>
      <c r="FT96" s="9">
        <v>5779.68106259084</v>
      </c>
      <c r="FU96" s="9">
        <v>115.23077067492726</v>
      </c>
      <c r="FV96" s="9">
        <v>1784.8203672012457</v>
      </c>
      <c r="FW96" s="9">
        <v>738.4692757272453</v>
      </c>
      <c r="FX96" s="9">
        <v>351.75574414540057</v>
      </c>
      <c r="FY96" s="9">
        <v>352.0531855100061</v>
      </c>
      <c r="FZ96" s="9">
        <v>150.50333333333333</v>
      </c>
      <c r="GA96" s="9">
        <v>112.31908150174554</v>
      </c>
      <c r="GB96" s="9">
        <v>89.23077067492724</v>
      </c>
      <c r="GC96" s="9">
        <v>231.93736408152066</v>
      </c>
      <c r="GD96" s="9">
        <v>261.6124326807458</v>
      </c>
      <c r="GE96" s="9">
        <v>459.57128893510196</v>
      </c>
      <c r="GF96" s="9">
        <v>1145.4722416255167</v>
      </c>
      <c r="GG96" s="9">
        <v>965.922979693419</v>
      </c>
      <c r="GH96" s="9">
        <v>3</v>
      </c>
      <c r="GI96" s="9">
        <v>87</v>
      </c>
      <c r="GJ96" s="9">
        <v>24</v>
      </c>
      <c r="GK96" s="9">
        <v>34.51080039363622</v>
      </c>
      <c r="GL96" s="9">
        <v>31.03846153846154</v>
      </c>
      <c r="GM96" s="9">
        <v>9758.090182177097</v>
      </c>
      <c r="GN96" s="9">
        <v>993.8663507983614</v>
      </c>
      <c r="GO96" s="9">
        <v>3</v>
      </c>
      <c r="GP96" s="9">
        <v>88.40445135577211</v>
      </c>
      <c r="GQ96" s="9">
        <v>1014.2770645803397</v>
      </c>
      <c r="GR96" s="9">
        <v>25.205468613804292</v>
      </c>
      <c r="GS96" s="9">
        <v>4811.162056900514</v>
      </c>
      <c r="GT96" s="9">
        <v>1112.419782114378</v>
      </c>
      <c r="GU96" s="9">
        <v>37.10793650793651</v>
      </c>
      <c r="GV96" s="9">
        <v>301.8606652857765</v>
      </c>
      <c r="GW96" s="9">
        <v>1269.4476432544582</v>
      </c>
      <c r="GX96" s="9">
        <v>101.33876276575516</v>
      </c>
    </row>
    <row r="97" spans="1:206" ht="12.75">
      <c r="A97" s="5" t="s">
        <v>511</v>
      </c>
      <c r="B97" s="9">
        <v>56.39</v>
      </c>
      <c r="C97" s="9">
        <v>48800.603532197696</v>
      </c>
      <c r="D97" s="9">
        <v>3077.4557981310313</v>
      </c>
      <c r="E97" s="9">
        <v>5696.379541924477</v>
      </c>
      <c r="F97" s="9">
        <v>9036.277008759198</v>
      </c>
      <c r="G97" s="9">
        <v>10474.56570480992</v>
      </c>
      <c r="H97" s="9">
        <v>9905.169591322283</v>
      </c>
      <c r="I97" s="9">
        <v>6787.601577292287</v>
      </c>
      <c r="J97" s="9">
        <v>3823.1543099584956</v>
      </c>
      <c r="K97" s="9">
        <v>8773.83534005551</v>
      </c>
      <c r="L97" s="9">
        <v>32157.575084409134</v>
      </c>
      <c r="M97" s="9">
        <v>7869.193107733048</v>
      </c>
      <c r="N97" s="9">
        <v>23711.2898875818</v>
      </c>
      <c r="O97" s="9">
        <v>25089.313644615893</v>
      </c>
      <c r="P97" s="9">
        <v>47804.13618822092</v>
      </c>
      <c r="Q97" s="9">
        <v>996.467343976778</v>
      </c>
      <c r="R97" s="9">
        <v>21955.87603595345</v>
      </c>
      <c r="S97" s="9">
        <v>7664.026459399587</v>
      </c>
      <c r="T97" s="9">
        <v>7467.678693631757</v>
      </c>
      <c r="U97" s="9">
        <v>3373.629668856466</v>
      </c>
      <c r="V97" s="9">
        <v>2462.7405828431747</v>
      </c>
      <c r="W97" s="9">
        <v>766.5994638810379</v>
      </c>
      <c r="X97" s="9">
        <v>221.20116734143048</v>
      </c>
      <c r="Y97" s="9">
        <v>13896.470231074785</v>
      </c>
      <c r="Z97" s="9">
        <v>3118.724193975505</v>
      </c>
      <c r="AA97" s="9">
        <v>1253.2533333333333</v>
      </c>
      <c r="AB97" s="9">
        <v>2946.062245181168</v>
      </c>
      <c r="AC97" s="9">
        <v>260.68013495276654</v>
      </c>
      <c r="AD97" s="9">
        <v>21955.483010592518</v>
      </c>
      <c r="AE97" s="9">
        <v>6400.677462378733</v>
      </c>
      <c r="AF97" s="9">
        <v>10330.991363277572</v>
      </c>
      <c r="AG97" s="9">
        <v>4332.478836477987</v>
      </c>
      <c r="AH97" s="9">
        <v>891.7283738191634</v>
      </c>
      <c r="AI97" s="9">
        <v>26246.14209151325</v>
      </c>
      <c r="AJ97" s="9">
        <v>14861.051386448704</v>
      </c>
      <c r="AK97" s="9">
        <v>5517.279512514959</v>
      </c>
      <c r="AL97" s="9">
        <v>1673.3821537697654</v>
      </c>
      <c r="AM97" s="9">
        <v>502.74838795100965</v>
      </c>
      <c r="AN97" s="9">
        <v>3955.9464981030223</v>
      </c>
      <c r="AO97" s="9">
        <v>4857.482951900796</v>
      </c>
      <c r="AP97" s="9">
        <v>39987.17408219387</v>
      </c>
      <c r="AQ97" s="9">
        <v>44821.85688806559</v>
      </c>
      <c r="AR97" s="9">
        <v>2339.195717795941</v>
      </c>
      <c r="AS97" s="9">
        <v>319.8017580780689</v>
      </c>
      <c r="AT97" s="9">
        <v>326.611386957961</v>
      </c>
      <c r="AU97" s="9">
        <v>993.1377813001299</v>
      </c>
      <c r="AV97" s="9">
        <v>48800.603532197696</v>
      </c>
      <c r="AW97" s="9">
        <v>40504.5071769409</v>
      </c>
      <c r="AX97" s="9">
        <v>4015.034983703817</v>
      </c>
      <c r="AY97" s="9">
        <v>348.6714465408805</v>
      </c>
      <c r="AZ97" s="9">
        <v>1651.9220053217223</v>
      </c>
      <c r="BA97" s="9">
        <v>1146.676320754717</v>
      </c>
      <c r="BB97" s="9">
        <v>711.0557498790517</v>
      </c>
      <c r="BC97" s="9">
        <v>48800.603532197696</v>
      </c>
      <c r="BD97" s="9">
        <v>31141.186708425637</v>
      </c>
      <c r="BE97" s="9">
        <v>3850.8002615028136</v>
      </c>
      <c r="BF97" s="9">
        <v>7799.717992131999</v>
      </c>
      <c r="BG97" s="9">
        <v>1117.2351000687495</v>
      </c>
      <c r="BH97" s="9">
        <v>1117.945615308227</v>
      </c>
      <c r="BI97" s="9">
        <v>901.7049283222569</v>
      </c>
      <c r="BJ97" s="9">
        <v>2709.013398136124</v>
      </c>
      <c r="BK97" s="9">
        <v>162.99952830188678</v>
      </c>
      <c r="BL97" s="9">
        <v>48800.603532197696</v>
      </c>
      <c r="BM97" s="9">
        <v>16788.912827515087</v>
      </c>
      <c r="BN97" s="9">
        <v>4643.436316680671</v>
      </c>
      <c r="BO97" s="9">
        <v>3770.84801644896</v>
      </c>
      <c r="BP97" s="9">
        <v>287.51977745524914</v>
      </c>
      <c r="BQ97" s="9">
        <v>19271.566651516307</v>
      </c>
      <c r="BR97" s="9">
        <v>3606.494949838311</v>
      </c>
      <c r="BS97" s="9">
        <v>48800.603532197696</v>
      </c>
      <c r="BT97" s="9">
        <v>39462.63255786418</v>
      </c>
      <c r="BU97" s="9">
        <v>4601.876981641331</v>
      </c>
      <c r="BV97" s="9">
        <v>211.075</v>
      </c>
      <c r="BW97" s="9">
        <v>367.6981132075472</v>
      </c>
      <c r="BX97" s="9">
        <v>159.84858490566037</v>
      </c>
      <c r="BY97" s="9">
        <v>2537.3170440251574</v>
      </c>
      <c r="BZ97" s="9">
        <v>4152.320879484633</v>
      </c>
      <c r="CA97" s="9">
        <v>532.5301209482342</v>
      </c>
      <c r="CB97" s="9">
        <v>1355.2578979196903</v>
      </c>
      <c r="CC97" s="9">
        <v>990.0444775036285</v>
      </c>
      <c r="CD97" s="9">
        <v>1274.4883831130803</v>
      </c>
      <c r="CE97" s="9">
        <v>46938.0997687979</v>
      </c>
      <c r="CF97" s="9">
        <v>46073.80124589412</v>
      </c>
      <c r="CG97" s="9">
        <v>751.2985229037761</v>
      </c>
      <c r="CH97" s="9">
        <v>113</v>
      </c>
      <c r="CI97" s="9">
        <v>2275.5623931199552</v>
      </c>
      <c r="CJ97" s="9">
        <v>43868.44821849617</v>
      </c>
      <c r="CK97" s="9">
        <v>9625.620667888881</v>
      </c>
      <c r="CL97" s="9">
        <v>4446.025540829578</v>
      </c>
      <c r="CM97" s="9">
        <v>36203.61388218369</v>
      </c>
      <c r="CN97" s="9">
        <v>5670.034097853488</v>
      </c>
      <c r="CO97" s="9">
        <v>16179.855593155604</v>
      </c>
      <c r="CP97" s="9">
        <v>2565.181074147633</v>
      </c>
      <c r="CQ97" s="9">
        <v>1553.2062520051943</v>
      </c>
      <c r="CR97" s="9">
        <v>710.744950474881</v>
      </c>
      <c r="CS97" s="9">
        <v>122.27205561072492</v>
      </c>
      <c r="CT97" s="9">
        <v>36203.61388218369</v>
      </c>
      <c r="CU97" s="9">
        <v>9402.319858936165</v>
      </c>
      <c r="CV97" s="9">
        <v>4664.567854378326</v>
      </c>
      <c r="CW97" s="9">
        <v>1176.0482263896315</v>
      </c>
      <c r="CX97" s="9">
        <v>1211.678227280829</v>
      </c>
      <c r="CY97" s="9">
        <v>1583.5760870063402</v>
      </c>
      <c r="CZ97" s="9">
        <v>766.4494638810379</v>
      </c>
      <c r="DA97" s="9">
        <v>1553.2062520051943</v>
      </c>
      <c r="DB97" s="9">
        <v>454.94666666666666</v>
      </c>
      <c r="DC97" s="9">
        <v>293.97333333333336</v>
      </c>
      <c r="DD97" s="9">
        <v>144.67846153846153</v>
      </c>
      <c r="DE97" s="9">
        <v>25125.815715631605</v>
      </c>
      <c r="DF97" s="9">
        <v>1628.0737942097624</v>
      </c>
      <c r="DG97" s="9">
        <v>5265.370270032847</v>
      </c>
      <c r="DH97" s="9">
        <v>5106.651448577903</v>
      </c>
      <c r="DI97" s="9">
        <v>10077.482661752349</v>
      </c>
      <c r="DJ97" s="9">
        <v>3048.2375410587424</v>
      </c>
      <c r="DK97" s="9">
        <v>25125.815715631605</v>
      </c>
      <c r="DL97" s="9">
        <v>308.21096554885037</v>
      </c>
      <c r="DM97" s="9">
        <v>230.5736376136277</v>
      </c>
      <c r="DN97" s="9">
        <v>1222.4186578565427</v>
      </c>
      <c r="DO97" s="9">
        <v>182.49509141140223</v>
      </c>
      <c r="DP97" s="9">
        <v>203.0098717948718</v>
      </c>
      <c r="DQ97" s="9">
        <v>2127.241715809844</v>
      </c>
      <c r="DR97" s="9">
        <v>4500.740389071372</v>
      </c>
      <c r="DS97" s="9">
        <v>1455.9738461538464</v>
      </c>
      <c r="DT97" s="9">
        <v>2048.7496805693477</v>
      </c>
      <c r="DU97" s="9">
        <v>753.4758606421715</v>
      </c>
      <c r="DV97" s="9">
        <v>380.075</v>
      </c>
      <c r="DW97" s="9">
        <v>232.33405902273827</v>
      </c>
      <c r="DX97" s="9">
        <v>1051.5085775214525</v>
      </c>
      <c r="DY97" s="9">
        <v>1004.2064692027602</v>
      </c>
      <c r="DZ97" s="9">
        <v>1944.0387670918954</v>
      </c>
      <c r="EA97" s="9">
        <v>1631.487437170575</v>
      </c>
      <c r="EB97" s="9">
        <v>4713.363869706924</v>
      </c>
      <c r="EC97" s="9">
        <v>1135.9118194433836</v>
      </c>
      <c r="ED97" s="9">
        <v>25125.815715631605</v>
      </c>
      <c r="EE97" s="9">
        <v>2092.9306190003313</v>
      </c>
      <c r="EF97" s="9">
        <v>3981.0415182186234</v>
      </c>
      <c r="EG97" s="9">
        <v>3107.2973409212436</v>
      </c>
      <c r="EH97" s="9">
        <v>2688.444586738981</v>
      </c>
      <c r="EI97" s="9">
        <v>3109.977106027042</v>
      </c>
      <c r="EJ97" s="9">
        <v>2708.7797308583504</v>
      </c>
      <c r="EK97" s="9">
        <v>2441.2219219310973</v>
      </c>
      <c r="EL97" s="9">
        <v>1894.992602805999</v>
      </c>
      <c r="EM97" s="9">
        <v>3101.1302891299365</v>
      </c>
      <c r="EN97" s="9">
        <v>40026.76819214218</v>
      </c>
      <c r="EO97" s="9">
        <v>9691.16546775138</v>
      </c>
      <c r="EP97" s="9">
        <v>9821.93218050569</v>
      </c>
      <c r="EQ97" s="9">
        <v>5784.622596440302</v>
      </c>
      <c r="ER97" s="9">
        <v>3931.65289855626</v>
      </c>
      <c r="ES97" s="9">
        <v>10797.395048888551</v>
      </c>
      <c r="ET97" s="9">
        <v>22738.029902350216</v>
      </c>
      <c r="EU97" s="9">
        <v>21955.87603595345</v>
      </c>
      <c r="EV97" s="9">
        <v>782.1538663967611</v>
      </c>
      <c r="EW97" s="9">
        <v>221.44871794871796</v>
      </c>
      <c r="EX97" s="9">
        <v>560.7051484480432</v>
      </c>
      <c r="EY97" s="9">
        <v>21895.87603595345</v>
      </c>
      <c r="EZ97" s="9">
        <v>5208.66670727981</v>
      </c>
      <c r="FA97" s="9">
        <v>6594.533143508263</v>
      </c>
      <c r="FB97" s="9">
        <v>3964.933859649123</v>
      </c>
      <c r="FC97" s="9">
        <v>6110.462325516258</v>
      </c>
      <c r="FD97" s="9">
        <v>17.28</v>
      </c>
      <c r="FE97" s="9">
        <v>2741.839262088458</v>
      </c>
      <c r="FF97" s="9">
        <v>4922.18719731113</v>
      </c>
      <c r="FG97" s="9">
        <v>1505.5095117510757</v>
      </c>
      <c r="FH97" s="9">
        <v>2504.6249633335883</v>
      </c>
      <c r="FI97" s="9">
        <v>2936.870495760446</v>
      </c>
      <c r="FJ97" s="9">
        <v>1146.6868629847477</v>
      </c>
      <c r="FK97" s="9">
        <v>1296.2612587528326</v>
      </c>
      <c r="FL97" s="9">
        <v>955.1356177271916</v>
      </c>
      <c r="FM97" s="9">
        <v>107.26820512820512</v>
      </c>
      <c r="FN97" s="9">
        <v>1651.274285386907</v>
      </c>
      <c r="FO97" s="9">
        <v>801.2939283986453</v>
      </c>
      <c r="FP97" s="9">
        <v>353.7986879026303</v>
      </c>
      <c r="FQ97" s="9">
        <v>16</v>
      </c>
      <c r="FR97" s="9">
        <v>62</v>
      </c>
      <c r="FS97" s="9">
        <v>955.1257594275966</v>
      </c>
      <c r="FT97" s="9">
        <v>21955.87603595345</v>
      </c>
      <c r="FU97" s="9">
        <v>743.5148282535075</v>
      </c>
      <c r="FV97" s="9">
        <v>5897.079086777176</v>
      </c>
      <c r="FW97" s="9">
        <v>2461.0327947954065</v>
      </c>
      <c r="FX97" s="9">
        <v>1169.4237793140323</v>
      </c>
      <c r="FY97" s="9">
        <v>1646.274285386907</v>
      </c>
      <c r="FZ97" s="9">
        <v>637.4905263157895</v>
      </c>
      <c r="GA97" s="9">
        <v>425.26893081761006</v>
      </c>
      <c r="GB97" s="9">
        <v>583.5148282535075</v>
      </c>
      <c r="GC97" s="9">
        <v>1121.663310034884</v>
      </c>
      <c r="GD97" s="9">
        <v>1620.1759520535736</v>
      </c>
      <c r="GE97" s="9">
        <v>1836.9783579049222</v>
      </c>
      <c r="GF97" s="9">
        <v>5267.148372673338</v>
      </c>
      <c r="GG97" s="9">
        <v>3912.0834941308276</v>
      </c>
      <c r="GH97" s="9">
        <v>25</v>
      </c>
      <c r="GI97" s="9">
        <v>782.3333333333333</v>
      </c>
      <c r="GJ97" s="9">
        <v>265.33333333333337</v>
      </c>
      <c r="GK97" s="9">
        <v>176.9980769230769</v>
      </c>
      <c r="GL97" s="9">
        <v>105.40013495276652</v>
      </c>
      <c r="GM97" s="9">
        <v>32205.578744684644</v>
      </c>
      <c r="GN97" s="9">
        <v>3351.3005426119726</v>
      </c>
      <c r="GO97" s="9">
        <v>15.01923076923077</v>
      </c>
      <c r="GP97" s="9">
        <v>293.8190657703766</v>
      </c>
      <c r="GQ97" s="9">
        <v>2159.8768139688846</v>
      </c>
      <c r="GR97" s="9">
        <v>168.96226415094338</v>
      </c>
      <c r="GS97" s="9">
        <v>12875.264669238408</v>
      </c>
      <c r="GT97" s="9">
        <v>3269.542289995671</v>
      </c>
      <c r="GU97" s="9">
        <v>77.33333333333334</v>
      </c>
      <c r="GV97" s="9">
        <v>1525.1276095536375</v>
      </c>
      <c r="GW97" s="9">
        <v>8169.991680034629</v>
      </c>
      <c r="GX97" s="9">
        <v>299.3412452575561</v>
      </c>
    </row>
    <row r="98" spans="1:206" ht="12.75">
      <c r="A98" s="5" t="s">
        <v>455</v>
      </c>
      <c r="B98" s="9">
        <v>53.09</v>
      </c>
      <c r="C98" s="9">
        <v>585.3826530612245</v>
      </c>
      <c r="D98" s="9">
        <v>23.32482993197279</v>
      </c>
      <c r="E98" s="9">
        <v>69.33531746031746</v>
      </c>
      <c r="F98" s="9">
        <v>82.36054421768708</v>
      </c>
      <c r="G98" s="9">
        <v>107.37925170068027</v>
      </c>
      <c r="H98" s="9">
        <v>138.42318594104307</v>
      </c>
      <c r="I98" s="9">
        <v>121.0249433106576</v>
      </c>
      <c r="J98" s="9">
        <v>43.53458049886622</v>
      </c>
      <c r="K98" s="9">
        <v>92.66014739229026</v>
      </c>
      <c r="L98" s="9">
        <v>377.24773242630386</v>
      </c>
      <c r="M98" s="9">
        <v>115.47477324263039</v>
      </c>
      <c r="N98" s="9">
        <v>305.83985260770976</v>
      </c>
      <c r="O98" s="9">
        <v>279.54280045351476</v>
      </c>
      <c r="P98" s="9">
        <v>581.3826530612245</v>
      </c>
      <c r="Q98" s="9">
        <v>4</v>
      </c>
      <c r="R98" s="9">
        <v>240.79846938775512</v>
      </c>
      <c r="S98" s="9">
        <v>64.61536281179139</v>
      </c>
      <c r="T98" s="9">
        <v>88.0062358276644</v>
      </c>
      <c r="U98" s="9">
        <v>34.657879818594104</v>
      </c>
      <c r="V98" s="9">
        <v>32.75255102040816</v>
      </c>
      <c r="W98" s="9">
        <v>18.82766439909297</v>
      </c>
      <c r="X98" s="9">
        <v>1.9387755102040818</v>
      </c>
      <c r="Y98" s="9">
        <v>199.765873015873</v>
      </c>
      <c r="Z98" s="9">
        <v>19.93877551020408</v>
      </c>
      <c r="AA98" s="9">
        <v>0.46938775510204084</v>
      </c>
      <c r="AB98" s="9">
        <v>12.774659863945578</v>
      </c>
      <c r="AC98" s="9">
        <v>5.863662131519275</v>
      </c>
      <c r="AD98" s="9">
        <v>391.04109977324265</v>
      </c>
      <c r="AE98" s="9">
        <v>20.257936507936506</v>
      </c>
      <c r="AF98" s="9">
        <v>106.41439909297051</v>
      </c>
      <c r="AG98" s="9">
        <v>78.04875283446711</v>
      </c>
      <c r="AH98" s="9">
        <v>36.07738095238095</v>
      </c>
      <c r="AI98" s="9">
        <v>308.60232426303855</v>
      </c>
      <c r="AJ98" s="9">
        <v>169.8222789115646</v>
      </c>
      <c r="AK98" s="9">
        <v>84.12301587301587</v>
      </c>
      <c r="AL98" s="9">
        <v>18.549319727891156</v>
      </c>
      <c r="AM98" s="9">
        <v>4.285714285714286</v>
      </c>
      <c r="AN98" s="9">
        <v>44.44557823129252</v>
      </c>
      <c r="AO98" s="9">
        <v>70.4234693877551</v>
      </c>
      <c r="AP98" s="9">
        <v>470.51360544217687</v>
      </c>
      <c r="AQ98" s="9">
        <v>531.2783446712018</v>
      </c>
      <c r="AR98" s="9">
        <v>29.58843537414966</v>
      </c>
      <c r="AS98" s="9">
        <v>1.469387755102041</v>
      </c>
      <c r="AT98" s="9">
        <v>4.380385487528345</v>
      </c>
      <c r="AU98" s="9">
        <v>18.666099773242628</v>
      </c>
      <c r="AV98" s="9">
        <v>585.3826530612245</v>
      </c>
      <c r="AW98" s="9">
        <v>475.09722222222223</v>
      </c>
      <c r="AX98" s="9">
        <v>104.843820861678</v>
      </c>
      <c r="AY98" s="9">
        <v>0</v>
      </c>
      <c r="AZ98" s="9">
        <v>0</v>
      </c>
      <c r="BA98" s="9">
        <v>4.441609977324263</v>
      </c>
      <c r="BB98" s="9">
        <v>0</v>
      </c>
      <c r="BC98" s="9">
        <v>585.3826530612245</v>
      </c>
      <c r="BD98" s="9">
        <v>371.4900793650794</v>
      </c>
      <c r="BE98" s="9">
        <v>57.63492063492064</v>
      </c>
      <c r="BF98" s="9">
        <v>84.73781179138322</v>
      </c>
      <c r="BG98" s="9">
        <v>5.394274376417233</v>
      </c>
      <c r="BH98" s="9">
        <v>47.83418367346939</v>
      </c>
      <c r="BI98" s="9">
        <v>12.319160997732425</v>
      </c>
      <c r="BJ98" s="9">
        <v>5.972222222222222</v>
      </c>
      <c r="BK98" s="9">
        <v>0</v>
      </c>
      <c r="BL98" s="9">
        <v>585.3826530612245</v>
      </c>
      <c r="BM98" s="9">
        <v>289.2879818594104</v>
      </c>
      <c r="BN98" s="9">
        <v>5.835884353741497</v>
      </c>
      <c r="BO98" s="9">
        <v>46.609693877551024</v>
      </c>
      <c r="BP98" s="9">
        <v>0</v>
      </c>
      <c r="BQ98" s="9">
        <v>198.40844671201813</v>
      </c>
      <c r="BR98" s="9">
        <v>42.25453514739229</v>
      </c>
      <c r="BS98" s="9">
        <v>585.3826530612245</v>
      </c>
      <c r="BT98" s="9">
        <v>459.8613945578231</v>
      </c>
      <c r="BU98" s="9">
        <v>116.65192743764173</v>
      </c>
      <c r="BV98" s="9">
        <v>1.9387755102040818</v>
      </c>
      <c r="BW98" s="9">
        <v>0</v>
      </c>
      <c r="BX98" s="9">
        <v>0</v>
      </c>
      <c r="BY98" s="9">
        <v>2.9722222222222223</v>
      </c>
      <c r="BZ98" s="9">
        <v>6.930555555555555</v>
      </c>
      <c r="CA98" s="9">
        <v>0</v>
      </c>
      <c r="CB98" s="9">
        <v>0</v>
      </c>
      <c r="CC98" s="9">
        <v>1.9722222222222223</v>
      </c>
      <c r="CD98" s="9">
        <v>4.958333333333334</v>
      </c>
      <c r="CE98" s="9">
        <v>570.43820861678</v>
      </c>
      <c r="CF98" s="9">
        <v>568.9688208616781</v>
      </c>
      <c r="CG98" s="9">
        <v>0.46938775510204084</v>
      </c>
      <c r="CH98" s="9">
        <v>1</v>
      </c>
      <c r="CI98" s="9">
        <v>5.863662131519275</v>
      </c>
      <c r="CJ98" s="9">
        <v>563.5884353741496</v>
      </c>
      <c r="CK98" s="9">
        <v>183.25651927437642</v>
      </c>
      <c r="CL98" s="9">
        <v>20.188492063492063</v>
      </c>
      <c r="CM98" s="9">
        <v>449.187925170068</v>
      </c>
      <c r="CN98" s="9">
        <v>74.81037414965986</v>
      </c>
      <c r="CO98" s="9">
        <v>156.08191609977325</v>
      </c>
      <c r="CP98" s="9">
        <v>73.57114512471657</v>
      </c>
      <c r="CQ98" s="9">
        <v>7.333049886621316</v>
      </c>
      <c r="CR98" s="9">
        <v>0</v>
      </c>
      <c r="CS98" s="9">
        <v>2.986111111111111</v>
      </c>
      <c r="CT98" s="9">
        <v>449.187925170068</v>
      </c>
      <c r="CU98" s="9">
        <v>134.40532879818593</v>
      </c>
      <c r="CV98" s="9">
        <v>75.5924036281179</v>
      </c>
      <c r="CW98" s="9">
        <v>16.32482993197279</v>
      </c>
      <c r="CX98" s="9">
        <v>15.788548752834465</v>
      </c>
      <c r="CY98" s="9">
        <v>17.244047619047617</v>
      </c>
      <c r="CZ98" s="9">
        <v>9.455498866213151</v>
      </c>
      <c r="DA98" s="9">
        <v>7.333049886621316</v>
      </c>
      <c r="DB98" s="9">
        <v>1.9861111111111112</v>
      </c>
      <c r="DC98" s="9">
        <v>1</v>
      </c>
      <c r="DD98" s="9">
        <v>0</v>
      </c>
      <c r="DE98" s="9">
        <v>304.46343537414964</v>
      </c>
      <c r="DF98" s="9">
        <v>34.01048752834467</v>
      </c>
      <c r="DG98" s="9">
        <v>54.45776643990929</v>
      </c>
      <c r="DH98" s="9">
        <v>49.941043083900226</v>
      </c>
      <c r="DI98" s="9">
        <v>109.46570294784581</v>
      </c>
      <c r="DJ98" s="9">
        <v>56.58843537414966</v>
      </c>
      <c r="DK98" s="9">
        <v>304.46343537414964</v>
      </c>
      <c r="DL98" s="9">
        <v>29.079931972789115</v>
      </c>
      <c r="DM98" s="9">
        <v>8.883219954648526</v>
      </c>
      <c r="DN98" s="9">
        <v>17.883219954648524</v>
      </c>
      <c r="DO98" s="9">
        <v>2</v>
      </c>
      <c r="DP98" s="9">
        <v>8.924886621315192</v>
      </c>
      <c r="DQ98" s="9">
        <v>53.14427437641723</v>
      </c>
      <c r="DR98" s="9">
        <v>39.630102040816325</v>
      </c>
      <c r="DS98" s="9">
        <v>14.413832199546485</v>
      </c>
      <c r="DT98" s="9">
        <v>18.352607709750565</v>
      </c>
      <c r="DU98" s="9">
        <v>3.924886621315193</v>
      </c>
      <c r="DV98" s="9">
        <v>0.9861111111111112</v>
      </c>
      <c r="DW98" s="9">
        <v>0</v>
      </c>
      <c r="DX98" s="9">
        <v>22.29705215419501</v>
      </c>
      <c r="DY98" s="9">
        <v>12.32482993197279</v>
      </c>
      <c r="DZ98" s="9">
        <v>14.235827664399093</v>
      </c>
      <c r="EA98" s="9">
        <v>19.84155328798186</v>
      </c>
      <c r="EB98" s="9">
        <v>30.174603174603174</v>
      </c>
      <c r="EC98" s="9">
        <v>8.366496598639456</v>
      </c>
      <c r="ED98" s="9">
        <v>304.46343537414964</v>
      </c>
      <c r="EE98" s="9">
        <v>25.86111111111111</v>
      </c>
      <c r="EF98" s="9">
        <v>34.630102040816325</v>
      </c>
      <c r="EG98" s="9">
        <v>30.208049886621314</v>
      </c>
      <c r="EH98" s="9">
        <v>29.630102040816325</v>
      </c>
      <c r="EI98" s="9">
        <v>85.70748299319727</v>
      </c>
      <c r="EJ98" s="9">
        <v>19.32482993197279</v>
      </c>
      <c r="EK98" s="9">
        <v>24.249716553287982</v>
      </c>
      <c r="EL98" s="9">
        <v>31.132936507936506</v>
      </c>
      <c r="EM98" s="9">
        <v>23.719104308390023</v>
      </c>
      <c r="EN98" s="9">
        <v>492.7225056689342</v>
      </c>
      <c r="EO98" s="9">
        <v>153.36281179138322</v>
      </c>
      <c r="EP98" s="9">
        <v>124.93764172335601</v>
      </c>
      <c r="EQ98" s="9">
        <v>67.640589569161</v>
      </c>
      <c r="ER98" s="9">
        <v>61.974489795918366</v>
      </c>
      <c r="ES98" s="9">
        <v>84.80697278911563</v>
      </c>
      <c r="ET98" s="9">
        <v>281.9175170068027</v>
      </c>
      <c r="EU98" s="9">
        <v>240.79846938775512</v>
      </c>
      <c r="EV98" s="9">
        <v>41.11904761904762</v>
      </c>
      <c r="EW98" s="9">
        <v>39.132936507936506</v>
      </c>
      <c r="EX98" s="9">
        <v>1.9861111111111112</v>
      </c>
      <c r="EY98" s="9">
        <v>240.79846938775512</v>
      </c>
      <c r="EZ98" s="9">
        <v>197.54053287981858</v>
      </c>
      <c r="FA98" s="9">
        <v>33.319160997732425</v>
      </c>
      <c r="FB98" s="9">
        <v>3</v>
      </c>
      <c r="FC98" s="9">
        <v>5</v>
      </c>
      <c r="FD98" s="9">
        <v>1.9387755102040818</v>
      </c>
      <c r="FE98" s="9">
        <v>44.44642857142857</v>
      </c>
      <c r="FF98" s="9">
        <v>20.16893424036281</v>
      </c>
      <c r="FG98" s="9">
        <v>18.127267573696145</v>
      </c>
      <c r="FH98" s="9">
        <v>51.09041950113378</v>
      </c>
      <c r="FI98" s="9">
        <v>44.01615646258503</v>
      </c>
      <c r="FJ98" s="9">
        <v>19.32482993197279</v>
      </c>
      <c r="FK98" s="9">
        <v>6.972222222222222</v>
      </c>
      <c r="FL98" s="9">
        <v>6.469387755102041</v>
      </c>
      <c r="FM98" s="9">
        <v>2</v>
      </c>
      <c r="FN98" s="9">
        <v>4</v>
      </c>
      <c r="FO98" s="9">
        <v>8.346938775510203</v>
      </c>
      <c r="FP98" s="9">
        <v>5.986111111111111</v>
      </c>
      <c r="FQ98" s="9">
        <v>0</v>
      </c>
      <c r="FR98" s="9">
        <v>0.46938775510204084</v>
      </c>
      <c r="FS98" s="9">
        <v>9.380385487528343</v>
      </c>
      <c r="FT98" s="9">
        <v>240.79846938775512</v>
      </c>
      <c r="FU98" s="9">
        <v>4.408163265306122</v>
      </c>
      <c r="FV98" s="9">
        <v>60.471655328798185</v>
      </c>
      <c r="FW98" s="9">
        <v>17.352607709750565</v>
      </c>
      <c r="FX98" s="9">
        <v>15.366496598639456</v>
      </c>
      <c r="FY98" s="9">
        <v>4</v>
      </c>
      <c r="FZ98" s="9">
        <v>2</v>
      </c>
      <c r="GA98" s="9">
        <v>1</v>
      </c>
      <c r="GB98" s="9">
        <v>1</v>
      </c>
      <c r="GC98" s="9">
        <v>23.291383219954646</v>
      </c>
      <c r="GD98" s="9">
        <v>21.155045351473923</v>
      </c>
      <c r="GE98" s="9">
        <v>22.37953514739229</v>
      </c>
      <c r="GF98" s="9">
        <v>87.07568027210884</v>
      </c>
      <c r="GG98" s="9">
        <v>72.81774376417233</v>
      </c>
      <c r="GH98" s="9">
        <v>0</v>
      </c>
      <c r="GI98" s="9">
        <v>8.46938775510204</v>
      </c>
      <c r="GJ98" s="9">
        <v>0</v>
      </c>
      <c r="GK98" s="9">
        <v>3.3942743764172336</v>
      </c>
      <c r="GL98" s="9">
        <v>2.3942743764172336</v>
      </c>
      <c r="GM98" s="9">
        <v>392.65419501133783</v>
      </c>
      <c r="GN98" s="9">
        <v>79.96797052154194</v>
      </c>
      <c r="GO98" s="9">
        <v>0</v>
      </c>
      <c r="GP98" s="9">
        <v>0</v>
      </c>
      <c r="GQ98" s="9">
        <v>82.421768707483</v>
      </c>
      <c r="GR98" s="9">
        <v>0.46938775510204084</v>
      </c>
      <c r="GS98" s="9">
        <v>180.17318594104307</v>
      </c>
      <c r="GT98" s="9">
        <v>20.38605442176871</v>
      </c>
      <c r="GU98" s="9">
        <v>1</v>
      </c>
      <c r="GV98" s="9">
        <v>1.9861111111111112</v>
      </c>
      <c r="GW98" s="9">
        <v>20.80810657596372</v>
      </c>
      <c r="GX98" s="9">
        <v>5.441609977324263</v>
      </c>
    </row>
    <row r="99" spans="1:206" ht="12.75">
      <c r="A99" s="5" t="s">
        <v>456</v>
      </c>
      <c r="B99" s="9">
        <v>59.38</v>
      </c>
      <c r="C99" s="9">
        <v>653.0206802721088</v>
      </c>
      <c r="D99" s="9">
        <v>35.37850340136055</v>
      </c>
      <c r="E99" s="9">
        <v>77.70857142857143</v>
      </c>
      <c r="F99" s="9">
        <v>98.79945578231292</v>
      </c>
      <c r="G99" s="9">
        <v>121.48408163265306</v>
      </c>
      <c r="H99" s="9">
        <v>119.23292517006803</v>
      </c>
      <c r="I99" s="9">
        <v>150.41061224489795</v>
      </c>
      <c r="J99" s="9">
        <v>50.006530612244894</v>
      </c>
      <c r="K99" s="9">
        <v>113.08707482993198</v>
      </c>
      <c r="L99" s="9">
        <v>412.5844897959184</v>
      </c>
      <c r="M99" s="9">
        <v>127.3491156462585</v>
      </c>
      <c r="N99" s="9">
        <v>329.8995918367347</v>
      </c>
      <c r="O99" s="9">
        <v>323.12108843537413</v>
      </c>
      <c r="P99" s="9">
        <v>653.0206802721088</v>
      </c>
      <c r="Q99" s="9">
        <v>0</v>
      </c>
      <c r="R99" s="9">
        <v>272.59319727891153</v>
      </c>
      <c r="S99" s="9">
        <v>73.83074829931972</v>
      </c>
      <c r="T99" s="9">
        <v>100.99265306122449</v>
      </c>
      <c r="U99" s="9">
        <v>46.87156462585034</v>
      </c>
      <c r="V99" s="9">
        <v>26.909115646258506</v>
      </c>
      <c r="W99" s="9">
        <v>14.981224489795919</v>
      </c>
      <c r="X99" s="9">
        <v>9.007891156462586</v>
      </c>
      <c r="Y99" s="9">
        <v>193.96190476190475</v>
      </c>
      <c r="Z99" s="9">
        <v>54.87455782312925</v>
      </c>
      <c r="AA99" s="9">
        <v>0.5306122448979592</v>
      </c>
      <c r="AB99" s="9">
        <v>13.103673469387756</v>
      </c>
      <c r="AC99" s="9">
        <v>7.122448979591837</v>
      </c>
      <c r="AD99" s="9">
        <v>395.53278911564627</v>
      </c>
      <c r="AE99" s="9">
        <v>33.55428571428571</v>
      </c>
      <c r="AF99" s="9">
        <v>126.50448979591837</v>
      </c>
      <c r="AG99" s="9">
        <v>84.0334693877551</v>
      </c>
      <c r="AH99" s="9">
        <v>28.500952380952384</v>
      </c>
      <c r="AI99" s="9">
        <v>345.03156462585036</v>
      </c>
      <c r="AJ99" s="9">
        <v>197.1360544217687</v>
      </c>
      <c r="AK99" s="9">
        <v>79.01142857142857</v>
      </c>
      <c r="AL99" s="9">
        <v>26.180680272108845</v>
      </c>
      <c r="AM99" s="9">
        <v>5.660952380952381</v>
      </c>
      <c r="AN99" s="9">
        <v>51.04108843537415</v>
      </c>
      <c r="AO99" s="9">
        <v>63.84653061224489</v>
      </c>
      <c r="AP99" s="9">
        <v>538.1330612244898</v>
      </c>
      <c r="AQ99" s="9">
        <v>614.5338775510204</v>
      </c>
      <c r="AR99" s="9">
        <v>24.084897959183674</v>
      </c>
      <c r="AS99" s="9">
        <v>2.503945578231293</v>
      </c>
      <c r="AT99" s="9">
        <v>3.5918367346938775</v>
      </c>
      <c r="AU99" s="9">
        <v>8.306122448979592</v>
      </c>
      <c r="AV99" s="9">
        <v>653.0206802721088</v>
      </c>
      <c r="AW99" s="9">
        <v>495.0133333333333</v>
      </c>
      <c r="AX99" s="9">
        <v>137.47673469387757</v>
      </c>
      <c r="AY99" s="9">
        <v>6</v>
      </c>
      <c r="AZ99" s="9">
        <v>0</v>
      </c>
      <c r="BA99" s="9">
        <v>10.53061224489796</v>
      </c>
      <c r="BB99" s="9">
        <v>4</v>
      </c>
      <c r="BC99" s="9">
        <v>653.0206802721088</v>
      </c>
      <c r="BD99" s="9">
        <v>371.6438095238095</v>
      </c>
      <c r="BE99" s="9">
        <v>64.47619047619047</v>
      </c>
      <c r="BF99" s="9">
        <v>108.44163265306122</v>
      </c>
      <c r="BG99" s="9">
        <v>8.511836734693878</v>
      </c>
      <c r="BH99" s="9">
        <v>65.58748299319728</v>
      </c>
      <c r="BI99" s="9">
        <v>24.359727891156464</v>
      </c>
      <c r="BJ99" s="9">
        <v>9</v>
      </c>
      <c r="BK99" s="9">
        <v>1</v>
      </c>
      <c r="BL99" s="9">
        <v>653.0206802721088</v>
      </c>
      <c r="BM99" s="9">
        <v>276.6231292517007</v>
      </c>
      <c r="BN99" s="9">
        <v>13.989115646258504</v>
      </c>
      <c r="BO99" s="9">
        <v>52.89197278911564</v>
      </c>
      <c r="BP99" s="9">
        <v>0</v>
      </c>
      <c r="BQ99" s="9">
        <v>247.41877551020409</v>
      </c>
      <c r="BR99" s="9">
        <v>58.124353741496606</v>
      </c>
      <c r="BS99" s="9">
        <v>653.0206802721088</v>
      </c>
      <c r="BT99" s="9">
        <v>478.2536054421769</v>
      </c>
      <c r="BU99" s="9">
        <v>159.70585034013607</v>
      </c>
      <c r="BV99" s="9">
        <v>1.0612244897959184</v>
      </c>
      <c r="BW99" s="9">
        <v>2</v>
      </c>
      <c r="BX99" s="9">
        <v>1</v>
      </c>
      <c r="BY99" s="9">
        <v>3</v>
      </c>
      <c r="BZ99" s="9">
        <v>12</v>
      </c>
      <c r="CA99" s="9">
        <v>0</v>
      </c>
      <c r="CB99" s="9">
        <v>0</v>
      </c>
      <c r="CC99" s="9">
        <v>9</v>
      </c>
      <c r="CD99" s="9">
        <v>3</v>
      </c>
      <c r="CE99" s="9">
        <v>633.1540136054422</v>
      </c>
      <c r="CF99" s="9">
        <v>629.6234013605442</v>
      </c>
      <c r="CG99" s="9">
        <v>2.5306122448979593</v>
      </c>
      <c r="CH99" s="9">
        <v>1</v>
      </c>
      <c r="CI99" s="9">
        <v>9.042448979591837</v>
      </c>
      <c r="CJ99" s="9">
        <v>621.138231292517</v>
      </c>
      <c r="CK99" s="9">
        <v>180.88625850340136</v>
      </c>
      <c r="CL99" s="9">
        <v>22.66095238095238</v>
      </c>
      <c r="CM99" s="9">
        <v>489.92707482993194</v>
      </c>
      <c r="CN99" s="9">
        <v>70.49795918367347</v>
      </c>
      <c r="CO99" s="9">
        <v>162.25197278911565</v>
      </c>
      <c r="CP99" s="9">
        <v>66.46829931972789</v>
      </c>
      <c r="CQ99" s="9">
        <v>23.5730612244898</v>
      </c>
      <c r="CR99" s="9">
        <v>8.92</v>
      </c>
      <c r="CS99" s="9">
        <v>4</v>
      </c>
      <c r="CT99" s="9">
        <v>489.92707482993194</v>
      </c>
      <c r="CU99" s="9">
        <v>154.21578231292517</v>
      </c>
      <c r="CV99" s="9">
        <v>99.51537414965986</v>
      </c>
      <c r="CW99" s="9">
        <v>18.458503401360545</v>
      </c>
      <c r="CX99" s="9">
        <v>18.103673469387758</v>
      </c>
      <c r="CY99" s="9">
        <v>15.60761904761905</v>
      </c>
      <c r="CZ99" s="9">
        <v>2.5306122448979593</v>
      </c>
      <c r="DA99" s="9">
        <v>23.5730612244898</v>
      </c>
      <c r="DB99" s="9">
        <v>8</v>
      </c>
      <c r="DC99" s="9">
        <v>4.92</v>
      </c>
      <c r="DD99" s="9">
        <v>3</v>
      </c>
      <c r="DE99" s="9">
        <v>308.138231292517</v>
      </c>
      <c r="DF99" s="9">
        <v>41.59673469387755</v>
      </c>
      <c r="DG99" s="9">
        <v>57.93278911564626</v>
      </c>
      <c r="DH99" s="9">
        <v>42.57006802721089</v>
      </c>
      <c r="DI99" s="9">
        <v>110.16707482993198</v>
      </c>
      <c r="DJ99" s="9">
        <v>55.87156462585034</v>
      </c>
      <c r="DK99" s="9">
        <v>308.138231292517</v>
      </c>
      <c r="DL99" s="9">
        <v>35.35673469387755</v>
      </c>
      <c r="DM99" s="9">
        <v>10.061224489795919</v>
      </c>
      <c r="DN99" s="9">
        <v>11.981224489795919</v>
      </c>
      <c r="DO99" s="9">
        <v>1</v>
      </c>
      <c r="DP99" s="9">
        <v>12.034557823129251</v>
      </c>
      <c r="DQ99" s="9">
        <v>36.40517006802721</v>
      </c>
      <c r="DR99" s="9">
        <v>45.03156462585034</v>
      </c>
      <c r="DS99" s="9">
        <v>14.45061224489796</v>
      </c>
      <c r="DT99" s="9">
        <v>20.485170068027212</v>
      </c>
      <c r="DU99" s="9">
        <v>7.981224489795919</v>
      </c>
      <c r="DV99" s="9">
        <v>1.9466666666666668</v>
      </c>
      <c r="DW99" s="9">
        <v>0</v>
      </c>
      <c r="DX99" s="9">
        <v>12.538503401360545</v>
      </c>
      <c r="DY99" s="9">
        <v>9.485170068027212</v>
      </c>
      <c r="DZ99" s="9">
        <v>15.519727891156464</v>
      </c>
      <c r="EA99" s="9">
        <v>24.847891156462588</v>
      </c>
      <c r="EB99" s="9">
        <v>39.44761904761905</v>
      </c>
      <c r="EC99" s="9">
        <v>9.56517006802721</v>
      </c>
      <c r="ED99" s="9">
        <v>308.138231292517</v>
      </c>
      <c r="EE99" s="9">
        <v>16.946666666666665</v>
      </c>
      <c r="EF99" s="9">
        <v>35.81823129251701</v>
      </c>
      <c r="EG99" s="9">
        <v>23.493061224489797</v>
      </c>
      <c r="EH99" s="9">
        <v>27.13823129251701</v>
      </c>
      <c r="EI99" s="9">
        <v>74.3991836734694</v>
      </c>
      <c r="EJ99" s="9">
        <v>32.431836734693874</v>
      </c>
      <c r="EK99" s="9">
        <v>24.46639455782313</v>
      </c>
      <c r="EL99" s="9">
        <v>26.580952380952382</v>
      </c>
      <c r="EM99" s="9">
        <v>46.863673469387756</v>
      </c>
      <c r="EN99" s="9">
        <v>539.9336054421769</v>
      </c>
      <c r="EO99" s="9">
        <v>179.96163265306123</v>
      </c>
      <c r="EP99" s="9">
        <v>121.92680272108844</v>
      </c>
      <c r="EQ99" s="9">
        <v>84.62829931972789</v>
      </c>
      <c r="ER99" s="9">
        <v>53.455510204081634</v>
      </c>
      <c r="ES99" s="9">
        <v>99.96136054421768</v>
      </c>
      <c r="ET99" s="9">
        <v>294.25414965986397</v>
      </c>
      <c r="EU99" s="9">
        <v>272.59319727891153</v>
      </c>
      <c r="EV99" s="9">
        <v>21.66095238095238</v>
      </c>
      <c r="EW99" s="9">
        <v>16.687619047619048</v>
      </c>
      <c r="EX99" s="9">
        <v>4.973333333333334</v>
      </c>
      <c r="EY99" s="9">
        <v>272.59319727891153</v>
      </c>
      <c r="EZ99" s="9">
        <v>160.27891156462584</v>
      </c>
      <c r="FA99" s="9">
        <v>80.35972789115645</v>
      </c>
      <c r="FB99" s="9">
        <v>23.973333333333333</v>
      </c>
      <c r="FC99" s="9">
        <v>2</v>
      </c>
      <c r="FD99" s="9">
        <v>5.981224489795919</v>
      </c>
      <c r="FE99" s="9">
        <v>35.24190476190476</v>
      </c>
      <c r="FF99" s="9">
        <v>38.58884353741497</v>
      </c>
      <c r="FG99" s="9">
        <v>23.6421768707483</v>
      </c>
      <c r="FH99" s="9">
        <v>45.3534693877551</v>
      </c>
      <c r="FI99" s="9">
        <v>40.375510204081635</v>
      </c>
      <c r="FJ99" s="9">
        <v>23.485170068027212</v>
      </c>
      <c r="FK99" s="9">
        <v>8.92</v>
      </c>
      <c r="FL99" s="9">
        <v>13.503945578231292</v>
      </c>
      <c r="FM99" s="9">
        <v>2</v>
      </c>
      <c r="FN99" s="9">
        <v>11.92</v>
      </c>
      <c r="FO99" s="9">
        <v>12.599727891156464</v>
      </c>
      <c r="FP99" s="9">
        <v>5.973333333333334</v>
      </c>
      <c r="FQ99" s="9">
        <v>1</v>
      </c>
      <c r="FR99" s="9">
        <v>1.5306122448979593</v>
      </c>
      <c r="FS99" s="9">
        <v>8.458503401360543</v>
      </c>
      <c r="FT99" s="9">
        <v>272.59319727891153</v>
      </c>
      <c r="FU99" s="9">
        <v>4.565170068027211</v>
      </c>
      <c r="FV99" s="9">
        <v>71.77278911564626</v>
      </c>
      <c r="FW99" s="9">
        <v>26.458503401360545</v>
      </c>
      <c r="FX99" s="9">
        <v>12.511836734693878</v>
      </c>
      <c r="FY99" s="9">
        <v>11.92</v>
      </c>
      <c r="FZ99" s="9">
        <v>6.973333333333334</v>
      </c>
      <c r="GA99" s="9">
        <v>2.9733333333333336</v>
      </c>
      <c r="GB99" s="9">
        <v>1.9733333333333334</v>
      </c>
      <c r="GC99" s="9">
        <v>16.599727891156462</v>
      </c>
      <c r="GD99" s="9">
        <v>18.6421768707483</v>
      </c>
      <c r="GE99" s="9">
        <v>31.3643537414966</v>
      </c>
      <c r="GF99" s="9">
        <v>89.09931972789116</v>
      </c>
      <c r="GG99" s="9">
        <v>67.43836734693878</v>
      </c>
      <c r="GH99" s="9">
        <v>0</v>
      </c>
      <c r="GI99" s="9">
        <v>13.503945578231292</v>
      </c>
      <c r="GJ99" s="9">
        <v>0</v>
      </c>
      <c r="GK99" s="9">
        <v>6.565170068027212</v>
      </c>
      <c r="GL99" s="9">
        <v>1.5918367346938775</v>
      </c>
      <c r="GM99" s="9">
        <v>412.8013605442177</v>
      </c>
      <c r="GN99" s="9">
        <v>74.10258503401361</v>
      </c>
      <c r="GO99" s="9">
        <v>0</v>
      </c>
      <c r="GP99" s="9">
        <v>1.9733333333333334</v>
      </c>
      <c r="GQ99" s="9">
        <v>65.658231292517</v>
      </c>
      <c r="GR99" s="9">
        <v>6.450612244897959</v>
      </c>
      <c r="GS99" s="9">
        <v>181.80625850340135</v>
      </c>
      <c r="GT99" s="9">
        <v>38.29061224489796</v>
      </c>
      <c r="GU99" s="9">
        <v>0</v>
      </c>
      <c r="GV99" s="9">
        <v>0</v>
      </c>
      <c r="GW99" s="9">
        <v>24.09578231292517</v>
      </c>
      <c r="GX99" s="9">
        <v>20.423945578231294</v>
      </c>
    </row>
    <row r="100" spans="1:206" ht="12.75">
      <c r="A100" s="5" t="s">
        <v>457</v>
      </c>
      <c r="B100" s="9">
        <v>55.95</v>
      </c>
      <c r="C100" s="9">
        <v>214.96296296296296</v>
      </c>
      <c r="D100" s="9">
        <v>7.62962962962963</v>
      </c>
      <c r="E100" s="9">
        <v>24.59259259259259</v>
      </c>
      <c r="F100" s="9">
        <v>21.703703703703702</v>
      </c>
      <c r="G100" s="9">
        <v>35.77777777777778</v>
      </c>
      <c r="H100" s="9">
        <v>54.14814814814815</v>
      </c>
      <c r="I100" s="9">
        <v>59.03703703703704</v>
      </c>
      <c r="J100" s="9">
        <v>12.074074074074074</v>
      </c>
      <c r="K100" s="9">
        <v>32.22222222222222</v>
      </c>
      <c r="L100" s="9">
        <v>138.4074074074074</v>
      </c>
      <c r="M100" s="9">
        <v>44.333333333333336</v>
      </c>
      <c r="N100" s="9">
        <v>112.5925925925926</v>
      </c>
      <c r="O100" s="9">
        <v>102.37037037037037</v>
      </c>
      <c r="P100" s="9">
        <v>212.96296296296296</v>
      </c>
      <c r="Q100" s="9">
        <v>2</v>
      </c>
      <c r="R100" s="9">
        <v>98.88888888888889</v>
      </c>
      <c r="S100" s="9">
        <v>32.25925925925926</v>
      </c>
      <c r="T100" s="9">
        <v>42.37037037037037</v>
      </c>
      <c r="U100" s="9">
        <v>8.62962962962963</v>
      </c>
      <c r="V100" s="9">
        <v>8.592592592592592</v>
      </c>
      <c r="W100" s="9">
        <v>6.518518518518518</v>
      </c>
      <c r="X100" s="9">
        <v>0.5185185185185185</v>
      </c>
      <c r="Y100" s="9">
        <v>91.25925925925927</v>
      </c>
      <c r="Z100" s="9">
        <v>1.5185185185185186</v>
      </c>
      <c r="AA100" s="9">
        <v>1.037037037037037</v>
      </c>
      <c r="AB100" s="9">
        <v>3.074074074074074</v>
      </c>
      <c r="AC100" s="9">
        <v>1</v>
      </c>
      <c r="AD100" s="9">
        <v>141.77777777777777</v>
      </c>
      <c r="AE100" s="9">
        <v>6.592592592592593</v>
      </c>
      <c r="AF100" s="9">
        <v>54.96296296296296</v>
      </c>
      <c r="AG100" s="9">
        <v>27.703703703703702</v>
      </c>
      <c r="AH100" s="9">
        <v>9.62962962962963</v>
      </c>
      <c r="AI100" s="9">
        <v>113.07407407407408</v>
      </c>
      <c r="AJ100" s="9">
        <v>65.62962962962963</v>
      </c>
      <c r="AK100" s="9">
        <v>31.185185185185183</v>
      </c>
      <c r="AL100" s="9">
        <v>3.5555555555555554</v>
      </c>
      <c r="AM100" s="9">
        <v>1.5185185185185186</v>
      </c>
      <c r="AN100" s="9">
        <v>18.25925925925926</v>
      </c>
      <c r="AO100" s="9">
        <v>25.11111111111111</v>
      </c>
      <c r="AP100" s="9">
        <v>171.5925925925926</v>
      </c>
      <c r="AQ100" s="9">
        <v>192.2962962962963</v>
      </c>
      <c r="AR100" s="9">
        <v>13.592592592592592</v>
      </c>
      <c r="AS100" s="9">
        <v>1</v>
      </c>
      <c r="AT100" s="9">
        <v>0</v>
      </c>
      <c r="AU100" s="9">
        <v>8.074074074074074</v>
      </c>
      <c r="AV100" s="9">
        <v>214.96296296296296</v>
      </c>
      <c r="AW100" s="9">
        <v>159.85185185185185</v>
      </c>
      <c r="AX100" s="9">
        <v>50.074074074074076</v>
      </c>
      <c r="AY100" s="9">
        <v>2</v>
      </c>
      <c r="AZ100" s="9">
        <v>2</v>
      </c>
      <c r="BA100" s="9">
        <v>1.037037037037037</v>
      </c>
      <c r="BB100" s="9">
        <v>0</v>
      </c>
      <c r="BC100" s="9">
        <v>214.96296296296296</v>
      </c>
      <c r="BD100" s="9">
        <v>123.14814814814815</v>
      </c>
      <c r="BE100" s="9">
        <v>23.814814814814817</v>
      </c>
      <c r="BF100" s="9">
        <v>36.18518518518518</v>
      </c>
      <c r="BG100" s="9">
        <v>4.592592592592593</v>
      </c>
      <c r="BH100" s="9">
        <v>14.148148148148149</v>
      </c>
      <c r="BI100" s="9">
        <v>8.037037037037036</v>
      </c>
      <c r="BJ100" s="9">
        <v>3.037037037037037</v>
      </c>
      <c r="BK100" s="9">
        <v>2</v>
      </c>
      <c r="BL100" s="9">
        <v>214.96296296296296</v>
      </c>
      <c r="BM100" s="9">
        <v>73.03703703703704</v>
      </c>
      <c r="BN100" s="9">
        <v>18.11111111111111</v>
      </c>
      <c r="BO100" s="9">
        <v>39.2962962962963</v>
      </c>
      <c r="BP100" s="9">
        <v>0</v>
      </c>
      <c r="BQ100" s="9">
        <v>55.33333333333333</v>
      </c>
      <c r="BR100" s="9">
        <v>29.185185185185183</v>
      </c>
      <c r="BS100" s="9">
        <v>214.96296296296296</v>
      </c>
      <c r="BT100" s="9">
        <v>154.33333333333334</v>
      </c>
      <c r="BU100" s="9">
        <v>50.03703703703704</v>
      </c>
      <c r="BV100" s="9">
        <v>1.037037037037037</v>
      </c>
      <c r="BW100" s="9">
        <v>1</v>
      </c>
      <c r="BX100" s="9">
        <v>2</v>
      </c>
      <c r="BY100" s="9">
        <v>2.5185185185185186</v>
      </c>
      <c r="BZ100" s="9">
        <v>8.555555555555555</v>
      </c>
      <c r="CA100" s="9">
        <v>2</v>
      </c>
      <c r="CB100" s="9">
        <v>2</v>
      </c>
      <c r="CC100" s="9">
        <v>2.5185185185185186</v>
      </c>
      <c r="CD100" s="9">
        <v>2.037037037037037</v>
      </c>
      <c r="CE100" s="9">
        <v>209.88888888888889</v>
      </c>
      <c r="CF100" s="9">
        <v>209.37037037037038</v>
      </c>
      <c r="CG100" s="9">
        <v>0.5185185185185185</v>
      </c>
      <c r="CH100" s="9">
        <v>0</v>
      </c>
      <c r="CI100" s="9">
        <v>83</v>
      </c>
      <c r="CJ100" s="9">
        <v>105.7037037037037</v>
      </c>
      <c r="CK100" s="9">
        <v>16.703703703703702</v>
      </c>
      <c r="CL100" s="9">
        <v>54.333333333333336</v>
      </c>
      <c r="CM100" s="9">
        <v>170.66666666666666</v>
      </c>
      <c r="CN100" s="9">
        <v>18.22222222222222</v>
      </c>
      <c r="CO100" s="9">
        <v>61.925925925925924</v>
      </c>
      <c r="CP100" s="9">
        <v>26.48148148148148</v>
      </c>
      <c r="CQ100" s="9">
        <v>2.5185185185185186</v>
      </c>
      <c r="CR100" s="9">
        <v>1</v>
      </c>
      <c r="CS100" s="9">
        <v>0.5185185185185185</v>
      </c>
      <c r="CT100" s="9">
        <v>170.66666666666666</v>
      </c>
      <c r="CU100" s="9">
        <v>60</v>
      </c>
      <c r="CV100" s="9">
        <v>43.85185185185185</v>
      </c>
      <c r="CW100" s="9">
        <v>2</v>
      </c>
      <c r="CX100" s="9">
        <v>4.037037037037037</v>
      </c>
      <c r="CY100" s="9">
        <v>6.037037037037037</v>
      </c>
      <c r="CZ100" s="9">
        <v>4.074074074074074</v>
      </c>
      <c r="DA100" s="9">
        <v>2.5185185185185186</v>
      </c>
      <c r="DB100" s="9">
        <v>0</v>
      </c>
      <c r="DC100" s="9">
        <v>2</v>
      </c>
      <c r="DD100" s="9">
        <v>0</v>
      </c>
      <c r="DE100" s="9">
        <v>107.62962962962963</v>
      </c>
      <c r="DF100" s="9">
        <v>11.11111111111111</v>
      </c>
      <c r="DG100" s="9">
        <v>19.814814814814817</v>
      </c>
      <c r="DH100" s="9">
        <v>18.62962962962963</v>
      </c>
      <c r="DI100" s="9">
        <v>39.2962962962963</v>
      </c>
      <c r="DJ100" s="9">
        <v>18.77777777777778</v>
      </c>
      <c r="DK100" s="9">
        <v>107.62962962962963</v>
      </c>
      <c r="DL100" s="9">
        <v>6.111111111111111</v>
      </c>
      <c r="DM100" s="9">
        <v>1.5185185185185186</v>
      </c>
      <c r="DN100" s="9">
        <v>3</v>
      </c>
      <c r="DO100" s="9">
        <v>1.037037037037037</v>
      </c>
      <c r="DP100" s="9">
        <v>1.5185185185185186</v>
      </c>
      <c r="DQ100" s="9">
        <v>12.666666666666668</v>
      </c>
      <c r="DR100" s="9">
        <v>15.62962962962963</v>
      </c>
      <c r="DS100" s="9">
        <v>3.5555555555555554</v>
      </c>
      <c r="DT100" s="9">
        <v>8.037037037037036</v>
      </c>
      <c r="DU100" s="9">
        <v>2.037037037037037</v>
      </c>
      <c r="DV100" s="9">
        <v>1.5185185185185186</v>
      </c>
      <c r="DW100" s="9">
        <v>2.037037037037037</v>
      </c>
      <c r="DX100" s="9">
        <v>1.5555555555555556</v>
      </c>
      <c r="DY100" s="9">
        <v>6.074074074074074</v>
      </c>
      <c r="DZ100" s="9">
        <v>7.037037037037037</v>
      </c>
      <c r="EA100" s="9">
        <v>13.074074074074074</v>
      </c>
      <c r="EB100" s="9">
        <v>15.11111111111111</v>
      </c>
      <c r="EC100" s="9">
        <v>6.111111111111111</v>
      </c>
      <c r="ED100" s="9">
        <v>107.62962962962963</v>
      </c>
      <c r="EE100" s="9">
        <v>9.555555555555555</v>
      </c>
      <c r="EF100" s="9">
        <v>18.59259259259259</v>
      </c>
      <c r="EG100" s="9">
        <v>10.185185185185185</v>
      </c>
      <c r="EH100" s="9">
        <v>15.666666666666668</v>
      </c>
      <c r="EI100" s="9">
        <v>19.74074074074074</v>
      </c>
      <c r="EJ100" s="9">
        <v>7.592592592592593</v>
      </c>
      <c r="EK100" s="9">
        <v>8.11111111111111</v>
      </c>
      <c r="EL100" s="9">
        <v>8.555555555555555</v>
      </c>
      <c r="EM100" s="9">
        <v>9.62962962962963</v>
      </c>
      <c r="EN100" s="9">
        <v>182.74074074074073</v>
      </c>
      <c r="EO100" s="9">
        <v>51.51851851851852</v>
      </c>
      <c r="EP100" s="9">
        <v>30.37037037037037</v>
      </c>
      <c r="EQ100" s="9">
        <v>35.77777777777778</v>
      </c>
      <c r="ER100" s="9">
        <v>13.074074074074074</v>
      </c>
      <c r="ES100" s="9">
        <v>52</v>
      </c>
      <c r="ET100" s="9">
        <v>105.4074074074074</v>
      </c>
      <c r="EU100" s="9">
        <v>98.88888888888889</v>
      </c>
      <c r="EV100" s="9">
        <v>6.518518518518518</v>
      </c>
      <c r="EW100" s="9">
        <v>5.518518518518518</v>
      </c>
      <c r="EX100" s="9">
        <v>1</v>
      </c>
      <c r="EY100" s="9">
        <v>98.88888888888889</v>
      </c>
      <c r="EZ100" s="9">
        <v>87.22222222222223</v>
      </c>
      <c r="FA100" s="9">
        <v>3.037037037037037</v>
      </c>
      <c r="FB100" s="9">
        <v>0</v>
      </c>
      <c r="FC100" s="9">
        <v>5.074074074074074</v>
      </c>
      <c r="FD100" s="9">
        <v>3.5555555555555554</v>
      </c>
      <c r="FE100" s="9">
        <v>16.14814814814815</v>
      </c>
      <c r="FF100" s="9">
        <v>16.11111111111111</v>
      </c>
      <c r="FG100" s="9">
        <v>6.518518518518518</v>
      </c>
      <c r="FH100" s="9">
        <v>22.703703703703702</v>
      </c>
      <c r="FI100" s="9">
        <v>14.592592592592592</v>
      </c>
      <c r="FJ100" s="9">
        <v>8.11111111111111</v>
      </c>
      <c r="FK100" s="9">
        <v>7.074074074074074</v>
      </c>
      <c r="FL100" s="9">
        <v>0.5185185185185185</v>
      </c>
      <c r="FM100" s="9">
        <v>0</v>
      </c>
      <c r="FN100" s="9">
        <v>0</v>
      </c>
      <c r="FO100" s="9">
        <v>2.5555555555555554</v>
      </c>
      <c r="FP100" s="9">
        <v>0</v>
      </c>
      <c r="FQ100" s="9">
        <v>0</v>
      </c>
      <c r="FR100" s="9">
        <v>1.5185185185185186</v>
      </c>
      <c r="FS100" s="9">
        <v>3.037037037037037</v>
      </c>
      <c r="FT100" s="9">
        <v>98.88888888888889</v>
      </c>
      <c r="FU100" s="9">
        <v>1</v>
      </c>
      <c r="FV100" s="9">
        <v>15.11111111111111</v>
      </c>
      <c r="FW100" s="9">
        <v>6.592592592592593</v>
      </c>
      <c r="FX100" s="9">
        <v>4</v>
      </c>
      <c r="FY100" s="9">
        <v>0</v>
      </c>
      <c r="FZ100" s="9">
        <v>0</v>
      </c>
      <c r="GA100" s="9">
        <v>0</v>
      </c>
      <c r="GB100" s="9">
        <v>0</v>
      </c>
      <c r="GC100" s="9">
        <v>9.11111111111111</v>
      </c>
      <c r="GD100" s="9">
        <v>7.037037037037037</v>
      </c>
      <c r="GE100" s="9">
        <v>5.037037037037037</v>
      </c>
      <c r="GF100" s="9">
        <v>35.2962962962963</v>
      </c>
      <c r="GG100" s="9">
        <v>32.25925925925926</v>
      </c>
      <c r="GH100" s="9">
        <v>0</v>
      </c>
      <c r="GI100" s="9">
        <v>0.5185185185185185</v>
      </c>
      <c r="GJ100" s="9">
        <v>0.5185185185185185</v>
      </c>
      <c r="GK100" s="9">
        <v>1</v>
      </c>
      <c r="GL100" s="9">
        <v>1</v>
      </c>
      <c r="GM100" s="9">
        <v>134.74074074074073</v>
      </c>
      <c r="GN100" s="9">
        <v>25.37037037037037</v>
      </c>
      <c r="GO100" s="9">
        <v>0.5185185185185185</v>
      </c>
      <c r="GP100" s="9">
        <v>1</v>
      </c>
      <c r="GQ100" s="9">
        <v>10.037037037037036</v>
      </c>
      <c r="GR100" s="9">
        <v>1</v>
      </c>
      <c r="GS100" s="9">
        <v>69.14814814814815</v>
      </c>
      <c r="GT100" s="9">
        <v>14.592592592592592</v>
      </c>
      <c r="GU100" s="9">
        <v>0</v>
      </c>
      <c r="GV100" s="9">
        <v>1</v>
      </c>
      <c r="GW100" s="9">
        <v>10.555555555555555</v>
      </c>
      <c r="GX100" s="9">
        <v>1.5185185185185186</v>
      </c>
    </row>
    <row r="101" spans="1:206" ht="12.75">
      <c r="A101" s="5" t="s">
        <v>458</v>
      </c>
      <c r="B101" s="9">
        <v>61.91</v>
      </c>
      <c r="C101" s="9">
        <v>193.71428571428572</v>
      </c>
      <c r="D101" s="9">
        <v>12.142857142857142</v>
      </c>
      <c r="E101" s="9">
        <v>22.238095238095237</v>
      </c>
      <c r="F101" s="9">
        <v>15.047619047619047</v>
      </c>
      <c r="G101" s="9">
        <v>21.80952380952381</v>
      </c>
      <c r="H101" s="9">
        <v>51.333333333333336</v>
      </c>
      <c r="I101" s="9">
        <v>54.76190476190476</v>
      </c>
      <c r="J101" s="9">
        <v>16.38095238095238</v>
      </c>
      <c r="K101" s="9">
        <v>34.38095238095238</v>
      </c>
      <c r="L101" s="9">
        <v>111.19047619047619</v>
      </c>
      <c r="M101" s="9">
        <v>48.14285714285714</v>
      </c>
      <c r="N101" s="9">
        <v>92.04761904761905</v>
      </c>
      <c r="O101" s="9">
        <v>101.66666666666667</v>
      </c>
      <c r="P101" s="9">
        <v>193.71428571428572</v>
      </c>
      <c r="Q101" s="9">
        <v>0</v>
      </c>
      <c r="R101" s="9">
        <v>95.76190476190476</v>
      </c>
      <c r="S101" s="9">
        <v>40.857142857142854</v>
      </c>
      <c r="T101" s="9">
        <v>33.57142857142857</v>
      </c>
      <c r="U101" s="9">
        <v>6.904761904761905</v>
      </c>
      <c r="V101" s="9">
        <v>7.904761904761905</v>
      </c>
      <c r="W101" s="9">
        <v>6.142857142857142</v>
      </c>
      <c r="X101" s="9">
        <v>0.38095238095238093</v>
      </c>
      <c r="Y101" s="9">
        <v>68.19047619047619</v>
      </c>
      <c r="Z101" s="9">
        <v>8.380952380952381</v>
      </c>
      <c r="AA101" s="9">
        <v>8</v>
      </c>
      <c r="AB101" s="9">
        <v>7.285714285714286</v>
      </c>
      <c r="AC101" s="9">
        <v>0.7619047619047619</v>
      </c>
      <c r="AD101" s="9">
        <v>126.19047619047619</v>
      </c>
      <c r="AE101" s="9">
        <v>16.904761904761905</v>
      </c>
      <c r="AF101" s="9">
        <v>40.95238095238095</v>
      </c>
      <c r="AG101" s="9">
        <v>31.238095238095237</v>
      </c>
      <c r="AH101" s="9">
        <v>6.666666666666666</v>
      </c>
      <c r="AI101" s="9">
        <v>99.9047619047619</v>
      </c>
      <c r="AJ101" s="9">
        <v>62.23809523809524</v>
      </c>
      <c r="AK101" s="9">
        <v>22.238095238095237</v>
      </c>
      <c r="AL101" s="9">
        <v>8.571428571428571</v>
      </c>
      <c r="AM101" s="9">
        <v>0.7619047619047619</v>
      </c>
      <c r="AN101" s="9">
        <v>16</v>
      </c>
      <c r="AO101" s="9">
        <v>25.38095238095238</v>
      </c>
      <c r="AP101" s="9">
        <v>152.33333333333334</v>
      </c>
      <c r="AQ101" s="9">
        <v>172.33333333333334</v>
      </c>
      <c r="AR101" s="9">
        <v>13.047619047619047</v>
      </c>
      <c r="AS101" s="9">
        <v>3.380952380952381</v>
      </c>
      <c r="AT101" s="9">
        <v>1.1428571428571428</v>
      </c>
      <c r="AU101" s="9">
        <v>3.8095238095238093</v>
      </c>
      <c r="AV101" s="9">
        <v>193.71428571428572</v>
      </c>
      <c r="AW101" s="9">
        <v>134.85714285714286</v>
      </c>
      <c r="AX101" s="9">
        <v>55.33333333333333</v>
      </c>
      <c r="AY101" s="9">
        <v>1.7619047619047619</v>
      </c>
      <c r="AZ101" s="9">
        <v>0</v>
      </c>
      <c r="BA101" s="9">
        <v>1.7619047619047619</v>
      </c>
      <c r="BB101" s="9">
        <v>0</v>
      </c>
      <c r="BC101" s="9">
        <v>193.71428571428572</v>
      </c>
      <c r="BD101" s="9">
        <v>82.33333333333333</v>
      </c>
      <c r="BE101" s="9">
        <v>44.04761904761905</v>
      </c>
      <c r="BF101" s="9">
        <v>29</v>
      </c>
      <c r="BG101" s="9">
        <v>3.9047619047619047</v>
      </c>
      <c r="BH101" s="9">
        <v>26.238095238095237</v>
      </c>
      <c r="BI101" s="9">
        <v>5.428571428571429</v>
      </c>
      <c r="BJ101" s="9">
        <v>2.761904761904762</v>
      </c>
      <c r="BK101" s="9">
        <v>0</v>
      </c>
      <c r="BL101" s="9">
        <v>193.71428571428572</v>
      </c>
      <c r="BM101" s="9">
        <v>83.95238095238095</v>
      </c>
      <c r="BN101" s="9">
        <v>22.333333333333332</v>
      </c>
      <c r="BO101" s="9">
        <v>20.61904761904762</v>
      </c>
      <c r="BP101" s="9">
        <v>0</v>
      </c>
      <c r="BQ101" s="9">
        <v>55.14285714285714</v>
      </c>
      <c r="BR101" s="9">
        <v>9.285714285714285</v>
      </c>
      <c r="BS101" s="9">
        <v>193.71428571428572</v>
      </c>
      <c r="BT101" s="9">
        <v>120.71428571428572</v>
      </c>
      <c r="BU101" s="9">
        <v>62.80952380952381</v>
      </c>
      <c r="BV101" s="9">
        <v>2.142857142857143</v>
      </c>
      <c r="BW101" s="9">
        <v>0</v>
      </c>
      <c r="BX101" s="9">
        <v>2.142857142857143</v>
      </c>
      <c r="BY101" s="9">
        <v>1.380952380952381</v>
      </c>
      <c r="BZ101" s="9">
        <v>8.047619047619047</v>
      </c>
      <c r="CA101" s="9">
        <v>0</v>
      </c>
      <c r="CB101" s="9">
        <v>0</v>
      </c>
      <c r="CC101" s="9">
        <v>0</v>
      </c>
      <c r="CD101" s="9">
        <v>8.047619047619047</v>
      </c>
      <c r="CE101" s="9">
        <v>186.95238095238096</v>
      </c>
      <c r="CF101" s="9">
        <v>186.57142857142856</v>
      </c>
      <c r="CG101" s="9">
        <v>0.38095238095238093</v>
      </c>
      <c r="CH101" s="9">
        <v>0</v>
      </c>
      <c r="CI101" s="9">
        <v>32.904761904761905</v>
      </c>
      <c r="CJ101" s="9">
        <v>145.14285714285714</v>
      </c>
      <c r="CK101" s="9">
        <v>32.523809523809526</v>
      </c>
      <c r="CL101" s="9">
        <v>20.476190476190474</v>
      </c>
      <c r="CM101" s="9">
        <v>142.95238095238096</v>
      </c>
      <c r="CN101" s="9">
        <v>21.666666666666668</v>
      </c>
      <c r="CO101" s="9">
        <v>25.952380952380953</v>
      </c>
      <c r="CP101" s="9">
        <v>35.19047619047619</v>
      </c>
      <c r="CQ101" s="9">
        <v>2</v>
      </c>
      <c r="CR101" s="9">
        <v>0.7619047619047619</v>
      </c>
      <c r="CS101" s="9">
        <v>0</v>
      </c>
      <c r="CT101" s="9">
        <v>142.95238095238096</v>
      </c>
      <c r="CU101" s="9">
        <v>57.38095238095238</v>
      </c>
      <c r="CV101" s="9">
        <v>41.80952380952381</v>
      </c>
      <c r="CW101" s="9">
        <v>3.9047619047619047</v>
      </c>
      <c r="CX101" s="9">
        <v>3.9047619047619047</v>
      </c>
      <c r="CY101" s="9">
        <v>7.761904761904762</v>
      </c>
      <c r="CZ101" s="9">
        <v>0</v>
      </c>
      <c r="DA101" s="9">
        <v>2</v>
      </c>
      <c r="DB101" s="9">
        <v>1</v>
      </c>
      <c r="DC101" s="9">
        <v>1</v>
      </c>
      <c r="DD101" s="9">
        <v>0</v>
      </c>
      <c r="DE101" s="9">
        <v>83.57142857142857</v>
      </c>
      <c r="DF101" s="9">
        <v>14.380952380952381</v>
      </c>
      <c r="DG101" s="9">
        <v>17.333333333333332</v>
      </c>
      <c r="DH101" s="9">
        <v>7.523809523809524</v>
      </c>
      <c r="DI101" s="9">
        <v>21.476190476190474</v>
      </c>
      <c r="DJ101" s="9">
        <v>22.857142857142858</v>
      </c>
      <c r="DK101" s="9">
        <v>83.57142857142857</v>
      </c>
      <c r="DL101" s="9">
        <v>13.666666666666666</v>
      </c>
      <c r="DM101" s="9">
        <v>0</v>
      </c>
      <c r="DN101" s="9">
        <v>2.5238095238095237</v>
      </c>
      <c r="DO101" s="9">
        <v>0</v>
      </c>
      <c r="DP101" s="9">
        <v>0.7619047619047619</v>
      </c>
      <c r="DQ101" s="9">
        <v>5.904761904761905</v>
      </c>
      <c r="DR101" s="9">
        <v>3.380952380952381</v>
      </c>
      <c r="DS101" s="9">
        <v>3</v>
      </c>
      <c r="DT101" s="9">
        <v>12.142857142857142</v>
      </c>
      <c r="DU101" s="9">
        <v>0</v>
      </c>
      <c r="DV101" s="9">
        <v>0</v>
      </c>
      <c r="DW101" s="9">
        <v>3.9047619047619047</v>
      </c>
      <c r="DX101" s="9">
        <v>1.7619047619047619</v>
      </c>
      <c r="DY101" s="9">
        <v>4.904761904761905</v>
      </c>
      <c r="DZ101" s="9">
        <v>4.380952380952381</v>
      </c>
      <c r="EA101" s="9">
        <v>7.904761904761905</v>
      </c>
      <c r="EB101" s="9">
        <v>8.142857142857142</v>
      </c>
      <c r="EC101" s="9">
        <v>11.19047619047619</v>
      </c>
      <c r="ED101" s="9">
        <v>83.57142857142857</v>
      </c>
      <c r="EE101" s="9">
        <v>15.19047619047619</v>
      </c>
      <c r="EF101" s="9">
        <v>11.523809523809524</v>
      </c>
      <c r="EG101" s="9">
        <v>7.809523809523809</v>
      </c>
      <c r="EH101" s="9">
        <v>4.142857142857142</v>
      </c>
      <c r="EI101" s="9">
        <v>18.333333333333332</v>
      </c>
      <c r="EJ101" s="9">
        <v>10.523809523809524</v>
      </c>
      <c r="EK101" s="9">
        <v>1.380952380952381</v>
      </c>
      <c r="EL101" s="9">
        <v>3.761904761904762</v>
      </c>
      <c r="EM101" s="9">
        <v>10.904761904761905</v>
      </c>
      <c r="EN101" s="9">
        <v>159.33333333333334</v>
      </c>
      <c r="EO101" s="9">
        <v>39.61904761904762</v>
      </c>
      <c r="EP101" s="9">
        <v>33.23809523809524</v>
      </c>
      <c r="EQ101" s="9">
        <v>17.333333333333332</v>
      </c>
      <c r="ER101" s="9">
        <v>12.714285714285715</v>
      </c>
      <c r="ES101" s="9">
        <v>56.42857142857143</v>
      </c>
      <c r="ET101" s="9">
        <v>153.61904761904762</v>
      </c>
      <c r="EU101" s="9">
        <v>95.76190476190476</v>
      </c>
      <c r="EV101" s="9">
        <v>57.85714285714286</v>
      </c>
      <c r="EW101" s="9">
        <v>54.85714285714286</v>
      </c>
      <c r="EX101" s="9">
        <v>3</v>
      </c>
      <c r="EY101" s="9">
        <v>95.76190476190476</v>
      </c>
      <c r="EZ101" s="9">
        <v>68.85714285714286</v>
      </c>
      <c r="FA101" s="9">
        <v>21.904761904761905</v>
      </c>
      <c r="FB101" s="9">
        <v>2</v>
      </c>
      <c r="FC101" s="9">
        <v>3</v>
      </c>
      <c r="FD101" s="9">
        <v>0</v>
      </c>
      <c r="FE101" s="9">
        <v>20.19047619047619</v>
      </c>
      <c r="FF101" s="9">
        <v>20.666666666666668</v>
      </c>
      <c r="FG101" s="9">
        <v>11.19047619047619</v>
      </c>
      <c r="FH101" s="9">
        <v>14.714285714285715</v>
      </c>
      <c r="FI101" s="9">
        <v>14.428571428571429</v>
      </c>
      <c r="FJ101" s="9">
        <v>0.38095238095238093</v>
      </c>
      <c r="FK101" s="9">
        <v>4.142857142857142</v>
      </c>
      <c r="FL101" s="9">
        <v>3.380952380952381</v>
      </c>
      <c r="FM101" s="9">
        <v>0</v>
      </c>
      <c r="FN101" s="9">
        <v>1.1428571428571428</v>
      </c>
      <c r="FO101" s="9">
        <v>3.380952380952381</v>
      </c>
      <c r="FP101" s="9">
        <v>1.380952380952381</v>
      </c>
      <c r="FQ101" s="9">
        <v>0</v>
      </c>
      <c r="FR101" s="9">
        <v>0</v>
      </c>
      <c r="FS101" s="9">
        <v>0.7619047619047619</v>
      </c>
      <c r="FT101" s="9">
        <v>95.76190476190476</v>
      </c>
      <c r="FU101" s="9">
        <v>0.38095238095238093</v>
      </c>
      <c r="FV101" s="9">
        <v>20.333333333333332</v>
      </c>
      <c r="FW101" s="9">
        <v>8.142857142857142</v>
      </c>
      <c r="FX101" s="9">
        <v>3.9047619047619047</v>
      </c>
      <c r="FY101" s="9">
        <v>1.1428571428571428</v>
      </c>
      <c r="FZ101" s="9">
        <v>0.38095238095238093</v>
      </c>
      <c r="GA101" s="9">
        <v>0.7619047619047619</v>
      </c>
      <c r="GB101" s="9">
        <v>0</v>
      </c>
      <c r="GC101" s="9">
        <v>15.285714285714285</v>
      </c>
      <c r="GD101" s="9">
        <v>4.904761904761905</v>
      </c>
      <c r="GE101" s="9">
        <v>11.476190476190476</v>
      </c>
      <c r="GF101" s="9">
        <v>35.42857142857143</v>
      </c>
      <c r="GG101" s="9">
        <v>30.047619047619047</v>
      </c>
      <c r="GH101" s="9">
        <v>1</v>
      </c>
      <c r="GI101" s="9">
        <v>1</v>
      </c>
      <c r="GJ101" s="9">
        <v>3</v>
      </c>
      <c r="GK101" s="9">
        <v>0.38095238095238093</v>
      </c>
      <c r="GL101" s="9">
        <v>0</v>
      </c>
      <c r="GM101" s="9">
        <v>113.0952380952381</v>
      </c>
      <c r="GN101" s="9">
        <v>48.333333333333336</v>
      </c>
      <c r="GO101" s="9">
        <v>0</v>
      </c>
      <c r="GP101" s="9">
        <v>0</v>
      </c>
      <c r="GQ101" s="9">
        <v>2.142857142857143</v>
      </c>
      <c r="GR101" s="9">
        <v>0.38095238095238093</v>
      </c>
      <c r="GS101" s="9">
        <v>40.523809523809526</v>
      </c>
      <c r="GT101" s="9">
        <v>12.571428571428571</v>
      </c>
      <c r="GU101" s="9">
        <v>0</v>
      </c>
      <c r="GV101" s="9">
        <v>2</v>
      </c>
      <c r="GW101" s="9">
        <v>6.142857142857142</v>
      </c>
      <c r="GX101" s="9">
        <v>1</v>
      </c>
    </row>
    <row r="102" spans="1:206" ht="12.75">
      <c r="A102" s="5" t="s">
        <v>459</v>
      </c>
      <c r="B102" s="9">
        <v>16.14</v>
      </c>
      <c r="C102" s="9">
        <v>369.09971582836033</v>
      </c>
      <c r="D102" s="9">
        <v>14.986587098607558</v>
      </c>
      <c r="E102" s="9">
        <v>46.523699914748505</v>
      </c>
      <c r="F102" s="9">
        <v>47.6730179028133</v>
      </c>
      <c r="G102" s="9">
        <v>67.4312162546178</v>
      </c>
      <c r="H102" s="9">
        <v>97.1587951122478</v>
      </c>
      <c r="I102" s="9">
        <v>71.93070474566639</v>
      </c>
      <c r="J102" s="9">
        <v>23.395694799658994</v>
      </c>
      <c r="K102" s="9">
        <v>61.51028701335606</v>
      </c>
      <c r="L102" s="9">
        <v>244.58184143222505</v>
      </c>
      <c r="M102" s="9">
        <v>63.0075873827792</v>
      </c>
      <c r="N102" s="9">
        <v>182.94222790565502</v>
      </c>
      <c r="O102" s="9">
        <v>186.15748792270531</v>
      </c>
      <c r="P102" s="9">
        <v>369.09971582836033</v>
      </c>
      <c r="Q102" s="9">
        <v>0</v>
      </c>
      <c r="R102" s="9">
        <v>139.27850241545895</v>
      </c>
      <c r="S102" s="9">
        <v>21.601477692526284</v>
      </c>
      <c r="T102" s="9">
        <v>56.15234441602728</v>
      </c>
      <c r="U102" s="9">
        <v>25.783546462063086</v>
      </c>
      <c r="V102" s="9">
        <v>25.87645637965331</v>
      </c>
      <c r="W102" s="9">
        <v>7.807502131287297</v>
      </c>
      <c r="X102" s="9">
        <v>2.0571753339016765</v>
      </c>
      <c r="Y102" s="9">
        <v>111.79666098323388</v>
      </c>
      <c r="Z102" s="9">
        <v>3.0741687979539645</v>
      </c>
      <c r="AA102" s="9">
        <v>0</v>
      </c>
      <c r="AB102" s="9">
        <v>19.473046319977264</v>
      </c>
      <c r="AC102" s="9">
        <v>4.895410628019324</v>
      </c>
      <c r="AD102" s="9">
        <v>256.7833901676613</v>
      </c>
      <c r="AE102" s="9">
        <v>5.009434498437056</v>
      </c>
      <c r="AF102" s="9">
        <v>46.375589656152314</v>
      </c>
      <c r="AG102" s="9">
        <v>60.04092071611253</v>
      </c>
      <c r="AH102" s="9">
        <v>27.852557544757033</v>
      </c>
      <c r="AI102" s="9">
        <v>230.23810741687979</v>
      </c>
      <c r="AJ102" s="9">
        <v>80.58893151463484</v>
      </c>
      <c r="AK102" s="9">
        <v>46.256052855924985</v>
      </c>
      <c r="AL102" s="9">
        <v>11.938192668371697</v>
      </c>
      <c r="AM102" s="9">
        <v>0.0784313725490196</v>
      </c>
      <c r="AN102" s="9">
        <v>12.968570616652459</v>
      </c>
      <c r="AO102" s="9">
        <v>36.614563796533105</v>
      </c>
      <c r="AP102" s="9">
        <v>319.51658141517476</v>
      </c>
      <c r="AQ102" s="9">
        <v>336.2948991190679</v>
      </c>
      <c r="AR102" s="9">
        <v>23.662020460358058</v>
      </c>
      <c r="AS102" s="9">
        <v>3.034313725490196</v>
      </c>
      <c r="AT102" s="9">
        <v>1.9166666666666665</v>
      </c>
      <c r="AU102" s="9">
        <v>4.1918158567774935</v>
      </c>
      <c r="AV102" s="9">
        <v>369.09971582836033</v>
      </c>
      <c r="AW102" s="9">
        <v>301.87585961920996</v>
      </c>
      <c r="AX102" s="9">
        <v>58.35950554134697</v>
      </c>
      <c r="AY102" s="9">
        <v>1.9166666666666665</v>
      </c>
      <c r="AZ102" s="9">
        <v>0</v>
      </c>
      <c r="BA102" s="9">
        <v>5.790821256038647</v>
      </c>
      <c r="BB102" s="9">
        <v>0</v>
      </c>
      <c r="BC102" s="9">
        <v>369.09971582836033</v>
      </c>
      <c r="BD102" s="9">
        <v>225.1192242114237</v>
      </c>
      <c r="BE102" s="9">
        <v>40.22068769536801</v>
      </c>
      <c r="BF102" s="9">
        <v>62.96233304916169</v>
      </c>
      <c r="BG102" s="9">
        <v>7.769252628587666</v>
      </c>
      <c r="BH102" s="9">
        <v>15.63029269678886</v>
      </c>
      <c r="BI102" s="9">
        <v>9.62932651321398</v>
      </c>
      <c r="BJ102" s="9">
        <v>6.768599033816425</v>
      </c>
      <c r="BK102" s="9">
        <v>1</v>
      </c>
      <c r="BL102" s="9">
        <v>369.09971582836033</v>
      </c>
      <c r="BM102" s="9">
        <v>155.44880647911336</v>
      </c>
      <c r="BN102" s="9">
        <v>19.96622620062518</v>
      </c>
      <c r="BO102" s="9">
        <v>34.05738846263143</v>
      </c>
      <c r="BP102" s="9">
        <v>0</v>
      </c>
      <c r="BQ102" s="9">
        <v>125.80713270815572</v>
      </c>
      <c r="BR102" s="9">
        <v>29.86790281329923</v>
      </c>
      <c r="BS102" s="9">
        <v>369.09971582836033</v>
      </c>
      <c r="BT102" s="9">
        <v>293.720687695368</v>
      </c>
      <c r="BU102" s="9">
        <v>60.69252628587667</v>
      </c>
      <c r="BV102" s="9">
        <v>2.8519323671497583</v>
      </c>
      <c r="BW102" s="9">
        <v>1.156862745098039</v>
      </c>
      <c r="BX102" s="9">
        <v>0</v>
      </c>
      <c r="BY102" s="9">
        <v>3.8522591645353796</v>
      </c>
      <c r="BZ102" s="9">
        <v>10.67770673486786</v>
      </c>
      <c r="CA102" s="9">
        <v>0.9166666666666666</v>
      </c>
      <c r="CB102" s="9">
        <v>1.9130434782608696</v>
      </c>
      <c r="CC102" s="9">
        <v>1.0666666666666667</v>
      </c>
      <c r="CD102" s="9">
        <v>6.781329923273657</v>
      </c>
      <c r="CE102" s="9">
        <v>359.2314293833475</v>
      </c>
      <c r="CF102" s="9">
        <v>356.3625035521455</v>
      </c>
      <c r="CG102" s="9">
        <v>2.8689258312020463</v>
      </c>
      <c r="CH102" s="9">
        <v>0</v>
      </c>
      <c r="CI102" s="9">
        <v>19.7</v>
      </c>
      <c r="CJ102" s="9">
        <v>335.50041204887754</v>
      </c>
      <c r="CK102" s="9">
        <v>54.123728331912474</v>
      </c>
      <c r="CL102" s="9">
        <v>15.81957942597329</v>
      </c>
      <c r="CM102" s="9">
        <v>284.1937340153453</v>
      </c>
      <c r="CN102" s="9">
        <v>36.24759874964479</v>
      </c>
      <c r="CO102" s="9">
        <v>126.38618925831203</v>
      </c>
      <c r="CP102" s="9">
        <v>45.34070758738278</v>
      </c>
      <c r="CQ102" s="9">
        <v>4.955882352941177</v>
      </c>
      <c r="CR102" s="9">
        <v>7.8973429951690814</v>
      </c>
      <c r="CS102" s="9">
        <v>1</v>
      </c>
      <c r="CT102" s="9">
        <v>284.1937340153453</v>
      </c>
      <c r="CU102" s="9">
        <v>62.36601307189542</v>
      </c>
      <c r="CV102" s="9">
        <v>39.54549587951122</v>
      </c>
      <c r="CW102" s="9">
        <v>7.140522875816993</v>
      </c>
      <c r="CX102" s="9">
        <v>10.69406081273089</v>
      </c>
      <c r="CY102" s="9">
        <v>2.034313725490196</v>
      </c>
      <c r="CZ102" s="9">
        <v>2.951619778346121</v>
      </c>
      <c r="DA102" s="9">
        <v>4.955882352941177</v>
      </c>
      <c r="DB102" s="9">
        <v>1.9166666666666665</v>
      </c>
      <c r="DC102" s="9">
        <v>2</v>
      </c>
      <c r="DD102" s="9">
        <v>1</v>
      </c>
      <c r="DE102" s="9">
        <v>215.87183859050864</v>
      </c>
      <c r="DF102" s="9">
        <v>18.85484512645638</v>
      </c>
      <c r="DG102" s="9">
        <v>37.04138959931799</v>
      </c>
      <c r="DH102" s="9">
        <v>33.555754475703324</v>
      </c>
      <c r="DI102" s="9">
        <v>88.70916453537937</v>
      </c>
      <c r="DJ102" s="9">
        <v>37.71068485365161</v>
      </c>
      <c r="DK102" s="9">
        <v>215.87183859050864</v>
      </c>
      <c r="DL102" s="9">
        <v>18.643080420574027</v>
      </c>
      <c r="DM102" s="9">
        <v>2.951619778346121</v>
      </c>
      <c r="DN102" s="9">
        <v>14.893734015345268</v>
      </c>
      <c r="DO102" s="9">
        <v>1.061437908496732</v>
      </c>
      <c r="DP102" s="9">
        <v>2.829710144927536</v>
      </c>
      <c r="DQ102" s="9">
        <v>29.420829781187837</v>
      </c>
      <c r="DR102" s="9">
        <v>29.08323387325945</v>
      </c>
      <c r="DS102" s="9">
        <v>2.2183006535947714</v>
      </c>
      <c r="DT102" s="9">
        <v>8.075134981528844</v>
      </c>
      <c r="DU102" s="9">
        <v>6.685265700483091</v>
      </c>
      <c r="DV102" s="9">
        <v>3.8947712418300653</v>
      </c>
      <c r="DW102" s="9">
        <v>3.8731884057971016</v>
      </c>
      <c r="DX102" s="9">
        <v>10.778999715828359</v>
      </c>
      <c r="DY102" s="9">
        <v>7.018286445012787</v>
      </c>
      <c r="DZ102" s="9">
        <v>21.834583688547884</v>
      </c>
      <c r="EA102" s="9">
        <v>7.834626314293834</v>
      </c>
      <c r="EB102" s="9">
        <v>34.81327081557261</v>
      </c>
      <c r="EC102" s="9">
        <v>9.961764705882352</v>
      </c>
      <c r="ED102" s="9">
        <v>215.87183859050864</v>
      </c>
      <c r="EE102" s="9">
        <v>20.17443876101165</v>
      </c>
      <c r="EF102" s="9">
        <v>36.19825234441603</v>
      </c>
      <c r="EG102" s="9">
        <v>25.521128161409493</v>
      </c>
      <c r="EH102" s="9">
        <v>29.832253481102587</v>
      </c>
      <c r="EI102" s="9">
        <v>50.125035521454954</v>
      </c>
      <c r="EJ102" s="9">
        <v>14.999630576868428</v>
      </c>
      <c r="EK102" s="9">
        <v>16.928687127024723</v>
      </c>
      <c r="EL102" s="9">
        <v>12.020247229326513</v>
      </c>
      <c r="EM102" s="9">
        <v>10.072165387894287</v>
      </c>
      <c r="EN102" s="9">
        <v>307.5894288150042</v>
      </c>
      <c r="EO102" s="9">
        <v>66.03702756464905</v>
      </c>
      <c r="EP102" s="9">
        <v>56.96582836032964</v>
      </c>
      <c r="EQ102" s="9">
        <v>60.53182722364308</v>
      </c>
      <c r="ER102" s="9">
        <v>31.257701051435067</v>
      </c>
      <c r="ES102" s="9">
        <v>92.79704461494742</v>
      </c>
      <c r="ET102" s="9">
        <v>145.235350951975</v>
      </c>
      <c r="EU102" s="9">
        <v>139.27850241545895</v>
      </c>
      <c r="EV102" s="9">
        <v>5.9568485365160555</v>
      </c>
      <c r="EW102" s="9">
        <v>0.022222222222222223</v>
      </c>
      <c r="EX102" s="9">
        <v>5.934626314293833</v>
      </c>
      <c r="EY102" s="9">
        <v>139.27850241545895</v>
      </c>
      <c r="EZ102" s="9">
        <v>104.82185279909065</v>
      </c>
      <c r="FA102" s="9">
        <v>28.623316283034953</v>
      </c>
      <c r="FB102" s="9">
        <v>3</v>
      </c>
      <c r="FC102" s="9">
        <v>1</v>
      </c>
      <c r="FD102" s="9">
        <v>1.8333333333333333</v>
      </c>
      <c r="FE102" s="9">
        <v>11.840750213128729</v>
      </c>
      <c r="FF102" s="9">
        <v>9.760727479397556</v>
      </c>
      <c r="FG102" s="9">
        <v>9.053893151463484</v>
      </c>
      <c r="FH102" s="9">
        <v>32.45085251491901</v>
      </c>
      <c r="FI102" s="9">
        <v>29.52806194941745</v>
      </c>
      <c r="FJ102" s="9">
        <v>15.040139244103438</v>
      </c>
      <c r="FK102" s="9">
        <v>8.747342995169081</v>
      </c>
      <c r="FL102" s="9">
        <v>3.113384484228474</v>
      </c>
      <c r="FM102" s="9">
        <v>2</v>
      </c>
      <c r="FN102" s="9">
        <v>4.948962773515204</v>
      </c>
      <c r="FO102" s="9">
        <v>2.0349531116794544</v>
      </c>
      <c r="FP102" s="9">
        <v>5.951619778346121</v>
      </c>
      <c r="FQ102" s="9">
        <v>0</v>
      </c>
      <c r="FR102" s="9">
        <v>1.9166666666666665</v>
      </c>
      <c r="FS102" s="9">
        <v>2.8911480534242684</v>
      </c>
      <c r="FT102" s="9">
        <v>139.27850241545895</v>
      </c>
      <c r="FU102" s="9">
        <v>0.9166666666666666</v>
      </c>
      <c r="FV102" s="9">
        <v>43.542028985507244</v>
      </c>
      <c r="FW102" s="9">
        <v>11.04769820971867</v>
      </c>
      <c r="FX102" s="9">
        <v>8.096078431372549</v>
      </c>
      <c r="FY102" s="9">
        <v>4.948962773515204</v>
      </c>
      <c r="FZ102" s="9">
        <v>3.0359192952543337</v>
      </c>
      <c r="GA102" s="9">
        <v>1.9130434782608696</v>
      </c>
      <c r="GB102" s="9">
        <v>0</v>
      </c>
      <c r="GC102" s="9">
        <v>8.865302642796248</v>
      </c>
      <c r="GD102" s="9">
        <v>2.9754475703324808</v>
      </c>
      <c r="GE102" s="9">
        <v>20.420247229326513</v>
      </c>
      <c r="GF102" s="9">
        <v>41.23378800795681</v>
      </c>
      <c r="GG102" s="9">
        <v>35.36848536516056</v>
      </c>
      <c r="GH102" s="9">
        <v>0</v>
      </c>
      <c r="GI102" s="9">
        <v>0</v>
      </c>
      <c r="GJ102" s="9">
        <v>0</v>
      </c>
      <c r="GK102" s="9">
        <v>3.865302642796249</v>
      </c>
      <c r="GL102" s="9">
        <v>2</v>
      </c>
      <c r="GM102" s="9">
        <v>271.5752770673487</v>
      </c>
      <c r="GN102" s="9">
        <v>40.53748223927252</v>
      </c>
      <c r="GO102" s="9">
        <v>0</v>
      </c>
      <c r="GP102" s="9">
        <v>3.0784313725490198</v>
      </c>
      <c r="GQ102" s="9">
        <v>36.608425689116224</v>
      </c>
      <c r="GR102" s="9">
        <v>0.0392156862745098</v>
      </c>
      <c r="GS102" s="9">
        <v>145.74269678886048</v>
      </c>
      <c r="GT102" s="9">
        <v>19.8397414038079</v>
      </c>
      <c r="GU102" s="9">
        <v>0</v>
      </c>
      <c r="GV102" s="9">
        <v>0.022222222222222223</v>
      </c>
      <c r="GW102" s="9">
        <v>21.85576868428531</v>
      </c>
      <c r="GX102" s="9">
        <v>3.8512929809605</v>
      </c>
    </row>
    <row r="103" spans="1:206" ht="12.75">
      <c r="A103" s="5" t="s">
        <v>460</v>
      </c>
      <c r="B103" s="9">
        <v>43.11</v>
      </c>
      <c r="C103" s="9">
        <v>1574.4501741450804</v>
      </c>
      <c r="D103" s="9">
        <v>67.76204221940856</v>
      </c>
      <c r="E103" s="9">
        <v>193.77073284250247</v>
      </c>
      <c r="F103" s="9">
        <v>212.68593026805266</v>
      </c>
      <c r="G103" s="9">
        <v>274.0729814659022</v>
      </c>
      <c r="H103" s="9">
        <v>357.9157759037545</v>
      </c>
      <c r="I103" s="9">
        <v>315.9938721611058</v>
      </c>
      <c r="J103" s="9">
        <v>152.24883928435406</v>
      </c>
      <c r="K103" s="9">
        <v>261.532775061911</v>
      </c>
      <c r="L103" s="9">
        <v>981.1478284021732</v>
      </c>
      <c r="M103" s="9">
        <v>331.7695706809961</v>
      </c>
      <c r="N103" s="9">
        <v>791.0600328823941</v>
      </c>
      <c r="O103" s="9">
        <v>783.3901412626863</v>
      </c>
      <c r="P103" s="9">
        <v>1532.4501741450804</v>
      </c>
      <c r="Q103" s="9">
        <v>42</v>
      </c>
      <c r="R103" s="9">
        <v>674.0279778942742</v>
      </c>
      <c r="S103" s="9">
        <v>209.1707269603188</v>
      </c>
      <c r="T103" s="9">
        <v>241.6685012379387</v>
      </c>
      <c r="U103" s="9">
        <v>102.6419689079338</v>
      </c>
      <c r="V103" s="9">
        <v>80.03674116304171</v>
      </c>
      <c r="W103" s="9">
        <v>33.360155942754645</v>
      </c>
      <c r="X103" s="9">
        <v>7.1498836822864735</v>
      </c>
      <c r="Y103" s="9">
        <v>455.2577109503409</v>
      </c>
      <c r="Z103" s="9">
        <v>55.70240354206199</v>
      </c>
      <c r="AA103" s="9">
        <v>69.86287387836491</v>
      </c>
      <c r="AB103" s="9">
        <v>67.3328593449984</v>
      </c>
      <c r="AC103" s="9">
        <v>20.121339539671872</v>
      </c>
      <c r="AD103" s="9">
        <v>948.0964244081563</v>
      </c>
      <c r="AE103" s="9">
        <v>97.03199962929548</v>
      </c>
      <c r="AF103" s="9">
        <v>312.523169279654</v>
      </c>
      <c r="AG103" s="9">
        <v>190.17897397225414</v>
      </c>
      <c r="AH103" s="9">
        <v>74.29383501307058</v>
      </c>
      <c r="AI103" s="9">
        <v>774.9237910419844</v>
      </c>
      <c r="AJ103" s="9">
        <v>473.68332220373406</v>
      </c>
      <c r="AK103" s="9">
        <v>234.05780082643975</v>
      </c>
      <c r="AL103" s="9">
        <v>68.27262057206987</v>
      </c>
      <c r="AM103" s="9">
        <v>23.51263950085228</v>
      </c>
      <c r="AN103" s="9">
        <v>156.34447723609026</v>
      </c>
      <c r="AO103" s="9">
        <v>172.2326234793074</v>
      </c>
      <c r="AP103" s="9">
        <v>1245.8730734296828</v>
      </c>
      <c r="AQ103" s="9">
        <v>1420.3740563397528</v>
      </c>
      <c r="AR103" s="9">
        <v>76.87911292297414</v>
      </c>
      <c r="AS103" s="9">
        <v>11.862873878364905</v>
      </c>
      <c r="AT103" s="9">
        <v>14.201749589939858</v>
      </c>
      <c r="AU103" s="9">
        <v>51.132381414048744</v>
      </c>
      <c r="AV103" s="9">
        <v>1574.4501741450804</v>
      </c>
      <c r="AW103" s="9">
        <v>1186.1393847743695</v>
      </c>
      <c r="AX103" s="9">
        <v>300.80096421262533</v>
      </c>
      <c r="AY103" s="9">
        <v>6.901595009820566</v>
      </c>
      <c r="AZ103" s="9">
        <v>40.796942505815885</v>
      </c>
      <c r="BA103" s="9">
        <v>16.404528752452322</v>
      </c>
      <c r="BB103" s="9">
        <v>3.3139830508474577</v>
      </c>
      <c r="BC103" s="9">
        <v>1574.4501741450804</v>
      </c>
      <c r="BD103" s="9">
        <v>927.84910019517</v>
      </c>
      <c r="BE103" s="9">
        <v>177.42481582558494</v>
      </c>
      <c r="BF103" s="9">
        <v>213.1491006183487</v>
      </c>
      <c r="BG103" s="9">
        <v>45.205952558284395</v>
      </c>
      <c r="BH103" s="9">
        <v>101.61278345918667</v>
      </c>
      <c r="BI103" s="9">
        <v>55.424474412077856</v>
      </c>
      <c r="BJ103" s="9">
        <v>49.90211013112332</v>
      </c>
      <c r="BK103" s="9">
        <v>3.8818369453044372</v>
      </c>
      <c r="BL103" s="9">
        <v>1574.4501741450804</v>
      </c>
      <c r="BM103" s="9">
        <v>586.8586560493957</v>
      </c>
      <c r="BN103" s="9">
        <v>101.58684061708479</v>
      </c>
      <c r="BO103" s="9">
        <v>142.46731805150478</v>
      </c>
      <c r="BP103" s="9">
        <v>2.149883682286474</v>
      </c>
      <c r="BQ103" s="9">
        <v>591.8462327011607</v>
      </c>
      <c r="BR103" s="9">
        <v>142.2812073612214</v>
      </c>
      <c r="BS103" s="9">
        <v>1574.4501741450804</v>
      </c>
      <c r="BT103" s="9">
        <v>1159.2748345441885</v>
      </c>
      <c r="BU103" s="9">
        <v>308.9428801385882</v>
      </c>
      <c r="BV103" s="9">
        <v>15.342244764010177</v>
      </c>
      <c r="BW103" s="9">
        <v>5.679316888045541</v>
      </c>
      <c r="BX103" s="9">
        <v>5.38545525703591</v>
      </c>
      <c r="BY103" s="9">
        <v>51.83748820742075</v>
      </c>
      <c r="BZ103" s="9">
        <v>85.21089781024781</v>
      </c>
      <c r="CA103" s="9">
        <v>11.76483466267863</v>
      </c>
      <c r="CB103" s="9">
        <v>15.524603608529251</v>
      </c>
      <c r="CC103" s="9">
        <v>15.238258477256403</v>
      </c>
      <c r="CD103" s="9">
        <v>42.68320106178352</v>
      </c>
      <c r="CE103" s="9">
        <v>1533.7196370001484</v>
      </c>
      <c r="CF103" s="9">
        <v>1519.779125202209</v>
      </c>
      <c r="CG103" s="9">
        <v>13.855766035227651</v>
      </c>
      <c r="CH103" s="9">
        <v>0.0847457627118644</v>
      </c>
      <c r="CI103" s="9">
        <v>43.016149598741976</v>
      </c>
      <c r="CJ103" s="9">
        <v>1470.7101874625134</v>
      </c>
      <c r="CK103" s="9">
        <v>339.5887243335077</v>
      </c>
      <c r="CL103" s="9">
        <v>82.4545801333972</v>
      </c>
      <c r="CM103" s="9">
        <v>1160.6685597988153</v>
      </c>
      <c r="CN103" s="9">
        <v>172.0077061472628</v>
      </c>
      <c r="CO103" s="9">
        <v>421.3554142326839</v>
      </c>
      <c r="CP103" s="9">
        <v>117.47036361910308</v>
      </c>
      <c r="CQ103" s="9">
        <v>49.47769566230567</v>
      </c>
      <c r="CR103" s="9">
        <v>22.524900962082626</v>
      </c>
      <c r="CS103" s="9">
        <v>3.088374794969929</v>
      </c>
      <c r="CT103" s="9">
        <v>1160.6685597988153</v>
      </c>
      <c r="CU103" s="9">
        <v>374.7441043804072</v>
      </c>
      <c r="CV103" s="9">
        <v>210.3375183236369</v>
      </c>
      <c r="CW103" s="9">
        <v>33.394755447861286</v>
      </c>
      <c r="CX103" s="9">
        <v>56.60698193337362</v>
      </c>
      <c r="CY103" s="9">
        <v>57.5625931909986</v>
      </c>
      <c r="CZ103" s="9">
        <v>16.842255484536768</v>
      </c>
      <c r="DA103" s="9">
        <v>49.47769566230567</v>
      </c>
      <c r="DB103" s="9">
        <v>22.108625453577016</v>
      </c>
      <c r="DC103" s="9">
        <v>11.702403542061987</v>
      </c>
      <c r="DD103" s="9">
        <v>12.367006225240521</v>
      </c>
      <c r="DE103" s="9">
        <v>733.3583849611325</v>
      </c>
      <c r="DF103" s="9">
        <v>53.84227450641849</v>
      </c>
      <c r="DG103" s="9">
        <v>163.20251997262318</v>
      </c>
      <c r="DH103" s="9">
        <v>130.9654152144585</v>
      </c>
      <c r="DI103" s="9">
        <v>256.7701657760166</v>
      </c>
      <c r="DJ103" s="9">
        <v>128.57800949161572</v>
      </c>
      <c r="DK103" s="9">
        <v>733.3583849611325</v>
      </c>
      <c r="DL103" s="9">
        <v>34.692309559719256</v>
      </c>
      <c r="DM103" s="9">
        <v>18.907799641539444</v>
      </c>
      <c r="DN103" s="9">
        <v>64.39178979755695</v>
      </c>
      <c r="DO103" s="9">
        <v>1.0161290322580645</v>
      </c>
      <c r="DP103" s="9">
        <v>8.9875</v>
      </c>
      <c r="DQ103" s="9">
        <v>79.31559165175668</v>
      </c>
      <c r="DR103" s="9">
        <v>113.57066018272292</v>
      </c>
      <c r="DS103" s="9">
        <v>30.80881984070426</v>
      </c>
      <c r="DT103" s="9">
        <v>41.40993270189432</v>
      </c>
      <c r="DU103" s="9">
        <v>28.854368268990427</v>
      </c>
      <c r="DV103" s="9">
        <v>11.895925395855445</v>
      </c>
      <c r="DW103" s="9">
        <v>6.287267364572948</v>
      </c>
      <c r="DX103" s="9">
        <v>26.583983596747956</v>
      </c>
      <c r="DY103" s="9">
        <v>31.215429383891337</v>
      </c>
      <c r="DZ103" s="9">
        <v>38.323839284354065</v>
      </c>
      <c r="EA103" s="9">
        <v>46.75001733621997</v>
      </c>
      <c r="EB103" s="9">
        <v>119.33345384756878</v>
      </c>
      <c r="EC103" s="9">
        <v>31.013568074779624</v>
      </c>
      <c r="ED103" s="9">
        <v>733.3583849611325</v>
      </c>
      <c r="EE103" s="9">
        <v>62.96666472004473</v>
      </c>
      <c r="EF103" s="9">
        <v>92.89771088545342</v>
      </c>
      <c r="EG103" s="9">
        <v>81.61571585469963</v>
      </c>
      <c r="EH103" s="9">
        <v>76.56346556679706</v>
      </c>
      <c r="EI103" s="9">
        <v>132.50804029620252</v>
      </c>
      <c r="EJ103" s="9">
        <v>77.38459209242674</v>
      </c>
      <c r="EK103" s="9">
        <v>63.90548005812782</v>
      </c>
      <c r="EL103" s="9">
        <v>72.21471376758237</v>
      </c>
      <c r="EM103" s="9">
        <v>73.30200171979816</v>
      </c>
      <c r="EN103" s="9">
        <v>1312.9173990831694</v>
      </c>
      <c r="EO103" s="9">
        <v>375.8678698765052</v>
      </c>
      <c r="EP103" s="9">
        <v>359.3341715797712</v>
      </c>
      <c r="EQ103" s="9">
        <v>178.13989687699777</v>
      </c>
      <c r="ER103" s="9">
        <v>107.97340879173458</v>
      </c>
      <c r="ES103" s="9">
        <v>291.6020519581606</v>
      </c>
      <c r="ET103" s="9">
        <v>721.2141059278306</v>
      </c>
      <c r="EU103" s="9">
        <v>674.0279778942742</v>
      </c>
      <c r="EV103" s="9">
        <v>47.18612803355638</v>
      </c>
      <c r="EW103" s="9">
        <v>36.742105263157896</v>
      </c>
      <c r="EX103" s="9">
        <v>10.444022770398483</v>
      </c>
      <c r="EY103" s="9">
        <v>674.0279778942742</v>
      </c>
      <c r="EZ103" s="9">
        <v>368.43998698584494</v>
      </c>
      <c r="FA103" s="9">
        <v>164.33384193768438</v>
      </c>
      <c r="FB103" s="9">
        <v>122.84006468145084</v>
      </c>
      <c r="FC103" s="9">
        <v>18.39795525703591</v>
      </c>
      <c r="FD103" s="9">
        <v>0.016129032258064516</v>
      </c>
      <c r="FE103" s="9">
        <v>87.15889747988632</v>
      </c>
      <c r="FF103" s="9">
        <v>122.0118294804325</v>
      </c>
      <c r="FG103" s="9">
        <v>61.7885412240923</v>
      </c>
      <c r="FH103" s="9">
        <v>105.48473642456896</v>
      </c>
      <c r="FI103" s="9">
        <v>94.36204200076624</v>
      </c>
      <c r="FJ103" s="9">
        <v>47.44724581913569</v>
      </c>
      <c r="FK103" s="9">
        <v>33.4976233862081</v>
      </c>
      <c r="FL103" s="9">
        <v>22.81478722434846</v>
      </c>
      <c r="FM103" s="9">
        <v>3.686274509803922</v>
      </c>
      <c r="FN103" s="9">
        <v>42.65264166470594</v>
      </c>
      <c r="FO103" s="9">
        <v>27.021411430676842</v>
      </c>
      <c r="FP103" s="9">
        <v>8.049159108695418</v>
      </c>
      <c r="FQ103" s="9">
        <v>0</v>
      </c>
      <c r="FR103" s="9">
        <v>1.9607843137254901</v>
      </c>
      <c r="FS103" s="9">
        <v>16.09200382722799</v>
      </c>
      <c r="FT103" s="9">
        <v>674.0279778942742</v>
      </c>
      <c r="FU103" s="9">
        <v>22.980392156862745</v>
      </c>
      <c r="FV103" s="9">
        <v>167.87862999851606</v>
      </c>
      <c r="FW103" s="9">
        <v>56.75609360373887</v>
      </c>
      <c r="FX103" s="9">
        <v>33.182291968181474</v>
      </c>
      <c r="FY103" s="9">
        <v>42.65264166470594</v>
      </c>
      <c r="FZ103" s="9">
        <v>13.727960000868926</v>
      </c>
      <c r="GA103" s="9">
        <v>7.924681663837012</v>
      </c>
      <c r="GB103" s="9">
        <v>21</v>
      </c>
      <c r="GC103" s="9">
        <v>39.746408616538616</v>
      </c>
      <c r="GD103" s="9">
        <v>47.412488863347704</v>
      </c>
      <c r="GE103" s="9">
        <v>64.83635042100636</v>
      </c>
      <c r="GF103" s="9">
        <v>199.63193132120333</v>
      </c>
      <c r="GG103" s="9">
        <v>155.5152932684685</v>
      </c>
      <c r="GH103" s="9">
        <v>1.9965211891208097</v>
      </c>
      <c r="GI103" s="9">
        <v>15</v>
      </c>
      <c r="GJ103" s="9">
        <v>11.705882352941178</v>
      </c>
      <c r="GK103" s="9">
        <v>8.388678051865908</v>
      </c>
      <c r="GL103" s="9">
        <v>7.025556458806941</v>
      </c>
      <c r="GM103" s="9">
        <v>962.5217038894634</v>
      </c>
      <c r="GN103" s="9">
        <v>123.1031632042187</v>
      </c>
      <c r="GO103" s="9">
        <v>1.0847457627118644</v>
      </c>
      <c r="GP103" s="9">
        <v>13.98775756065138</v>
      </c>
      <c r="GQ103" s="9">
        <v>114.23945533236171</v>
      </c>
      <c r="GR103" s="9">
        <v>2.9411764705882355</v>
      </c>
      <c r="GS103" s="9">
        <v>479.0230255399619</v>
      </c>
      <c r="GT103" s="9">
        <v>121.24278245484261</v>
      </c>
      <c r="GU103" s="9">
        <v>4.6488624110690004</v>
      </c>
      <c r="GV103" s="9">
        <v>10.940810696095078</v>
      </c>
      <c r="GW103" s="9">
        <v>75.38923605527503</v>
      </c>
      <c r="GX103" s="9">
        <v>15.920688401687975</v>
      </c>
    </row>
    <row r="104" spans="1:206" ht="12.75">
      <c r="A104" s="5" t="s">
        <v>461</v>
      </c>
      <c r="B104" s="9">
        <v>10.51</v>
      </c>
      <c r="C104" s="9">
        <v>152.22510822510822</v>
      </c>
      <c r="D104" s="9">
        <v>5.852813852813853</v>
      </c>
      <c r="E104" s="9">
        <v>29.142857142857142</v>
      </c>
      <c r="F104" s="9">
        <v>18.78787878787879</v>
      </c>
      <c r="G104" s="9">
        <v>33.22077922077922</v>
      </c>
      <c r="H104" s="9">
        <v>46.7012987012987</v>
      </c>
      <c r="I104" s="9">
        <v>12.121212121212121</v>
      </c>
      <c r="J104" s="9">
        <v>6.3982683982683985</v>
      </c>
      <c r="K104" s="9">
        <v>34.995670995671</v>
      </c>
      <c r="L104" s="9">
        <v>104.43290043290042</v>
      </c>
      <c r="M104" s="9">
        <v>12.796536796536797</v>
      </c>
      <c r="N104" s="9">
        <v>78.7012987012987</v>
      </c>
      <c r="O104" s="9">
        <v>73.52380952380952</v>
      </c>
      <c r="P104" s="9">
        <v>152.22510822510822</v>
      </c>
      <c r="Q104" s="9">
        <v>0</v>
      </c>
      <c r="R104" s="9">
        <v>56.095238095238095</v>
      </c>
      <c r="S104" s="9">
        <v>11.844155844155845</v>
      </c>
      <c r="T104" s="9">
        <v>17.42857142857143</v>
      </c>
      <c r="U104" s="9">
        <v>11.844155844155845</v>
      </c>
      <c r="V104" s="9">
        <v>7.350649350649351</v>
      </c>
      <c r="W104" s="9">
        <v>5.177489177489178</v>
      </c>
      <c r="X104" s="9">
        <v>2.45021645021645</v>
      </c>
      <c r="Y104" s="9">
        <v>45.61038961038961</v>
      </c>
      <c r="Z104" s="9">
        <v>0.9523809523809523</v>
      </c>
      <c r="AA104" s="9">
        <v>2.45021645021645</v>
      </c>
      <c r="AB104" s="9">
        <v>6.536796536796537</v>
      </c>
      <c r="AC104" s="9">
        <v>0.5454545454545454</v>
      </c>
      <c r="AD104" s="9">
        <v>108.51948051948052</v>
      </c>
      <c r="AE104" s="9">
        <v>4.354978354978355</v>
      </c>
      <c r="AF104" s="9">
        <v>16.337662337662337</v>
      </c>
      <c r="AG104" s="9">
        <v>21.376623376623378</v>
      </c>
      <c r="AH104" s="9">
        <v>14.025974025974026</v>
      </c>
      <c r="AI104" s="9">
        <v>97.07359307359307</v>
      </c>
      <c r="AJ104" s="9">
        <v>40.71861471861472</v>
      </c>
      <c r="AK104" s="9">
        <v>10.891774891774892</v>
      </c>
      <c r="AL104" s="9">
        <v>3.541125541125541</v>
      </c>
      <c r="AM104" s="9">
        <v>0</v>
      </c>
      <c r="AN104" s="9">
        <v>7.220779220779221</v>
      </c>
      <c r="AO104" s="9">
        <v>13.74891774891775</v>
      </c>
      <c r="AP104" s="9">
        <v>131.25541125541125</v>
      </c>
      <c r="AQ104" s="9">
        <v>138.6060606060606</v>
      </c>
      <c r="AR104" s="9">
        <v>8.718614718614718</v>
      </c>
      <c r="AS104" s="9">
        <v>0</v>
      </c>
      <c r="AT104" s="9">
        <v>3.4025974025974026</v>
      </c>
      <c r="AU104" s="9">
        <v>1.4978354978354977</v>
      </c>
      <c r="AV104" s="9">
        <v>152.22510822510822</v>
      </c>
      <c r="AW104" s="9">
        <v>124.84848484848484</v>
      </c>
      <c r="AX104" s="9">
        <v>23.974025974025974</v>
      </c>
      <c r="AY104" s="9">
        <v>1.4978354978354977</v>
      </c>
      <c r="AZ104" s="9">
        <v>0</v>
      </c>
      <c r="BA104" s="9">
        <v>1.9047619047619047</v>
      </c>
      <c r="BB104" s="9">
        <v>0</v>
      </c>
      <c r="BC104" s="9">
        <v>152.22510822510822</v>
      </c>
      <c r="BD104" s="9">
        <v>97.61904761904762</v>
      </c>
      <c r="BE104" s="9">
        <v>18.251082251082252</v>
      </c>
      <c r="BF104" s="9">
        <v>20.285714285714285</v>
      </c>
      <c r="BG104" s="9">
        <v>2.9956709956709955</v>
      </c>
      <c r="BH104" s="9">
        <v>6.12987012987013</v>
      </c>
      <c r="BI104" s="9">
        <v>5.038961038961039</v>
      </c>
      <c r="BJ104" s="9">
        <v>1.9047619047619047</v>
      </c>
      <c r="BK104" s="9">
        <v>0</v>
      </c>
      <c r="BL104" s="9">
        <v>152.22510822510822</v>
      </c>
      <c r="BM104" s="9">
        <v>52.7012987012987</v>
      </c>
      <c r="BN104" s="9">
        <v>3.948051948051948</v>
      </c>
      <c r="BO104" s="9">
        <v>18.242424242424242</v>
      </c>
      <c r="BP104" s="9">
        <v>0</v>
      </c>
      <c r="BQ104" s="9">
        <v>64.3982683982684</v>
      </c>
      <c r="BR104" s="9">
        <v>11.982683982683982</v>
      </c>
      <c r="BS104" s="9">
        <v>152.22510822510822</v>
      </c>
      <c r="BT104" s="9">
        <v>118.45021645021644</v>
      </c>
      <c r="BU104" s="9">
        <v>26.285714285714285</v>
      </c>
      <c r="BV104" s="9">
        <v>0</v>
      </c>
      <c r="BW104" s="9">
        <v>1.9047619047619047</v>
      </c>
      <c r="BX104" s="9">
        <v>0.5454545454545454</v>
      </c>
      <c r="BY104" s="9">
        <v>1.9047619047619047</v>
      </c>
      <c r="BZ104" s="9">
        <v>5.584415584415584</v>
      </c>
      <c r="CA104" s="9">
        <v>0.9523809523809523</v>
      </c>
      <c r="CB104" s="9">
        <v>0</v>
      </c>
      <c r="CC104" s="9">
        <v>0</v>
      </c>
      <c r="CD104" s="9">
        <v>4.632034632034632</v>
      </c>
      <c r="CE104" s="9">
        <v>150.72727272727272</v>
      </c>
      <c r="CF104" s="9">
        <v>150.72727272727272</v>
      </c>
      <c r="CG104" s="9">
        <v>0</v>
      </c>
      <c r="CH104" s="9">
        <v>0</v>
      </c>
      <c r="CI104" s="9">
        <v>5.445887445887446</v>
      </c>
      <c r="CJ104" s="9">
        <v>139.83549783549785</v>
      </c>
      <c r="CK104" s="9">
        <v>29.956709956709958</v>
      </c>
      <c r="CL104" s="9">
        <v>6.25974025974026</v>
      </c>
      <c r="CM104" s="9">
        <v>110.83116883116884</v>
      </c>
      <c r="CN104" s="9">
        <v>12.935064935064934</v>
      </c>
      <c r="CO104" s="9">
        <v>50.64935064935065</v>
      </c>
      <c r="CP104" s="9">
        <v>20.424242424242426</v>
      </c>
      <c r="CQ104" s="9">
        <v>0.5454545454545454</v>
      </c>
      <c r="CR104" s="9">
        <v>1.9047619047619047</v>
      </c>
      <c r="CS104" s="9">
        <v>0</v>
      </c>
      <c r="CT104" s="9">
        <v>110.83116883116884</v>
      </c>
      <c r="CU104" s="9">
        <v>24.37229437229437</v>
      </c>
      <c r="CV104" s="9">
        <v>9.532467532467532</v>
      </c>
      <c r="CW104" s="9">
        <v>3.948051948051948</v>
      </c>
      <c r="CX104" s="9">
        <v>6.3982683982683985</v>
      </c>
      <c r="CY104" s="9">
        <v>3.541125541125541</v>
      </c>
      <c r="CZ104" s="9">
        <v>0.9523809523809523</v>
      </c>
      <c r="DA104" s="9">
        <v>0.5454545454545454</v>
      </c>
      <c r="DB104" s="9">
        <v>0</v>
      </c>
      <c r="DC104" s="9">
        <v>0.5454545454545454</v>
      </c>
      <c r="DD104" s="9">
        <v>0</v>
      </c>
      <c r="DE104" s="9">
        <v>85.91341991341992</v>
      </c>
      <c r="DF104" s="9">
        <v>7.896103896103896</v>
      </c>
      <c r="DG104" s="9">
        <v>11.844155844155845</v>
      </c>
      <c r="DH104" s="9">
        <v>11.168831168831169</v>
      </c>
      <c r="DI104" s="9">
        <v>35.39393939393939</v>
      </c>
      <c r="DJ104" s="9">
        <v>19.61038961038961</v>
      </c>
      <c r="DK104" s="9">
        <v>85.91341991341992</v>
      </c>
      <c r="DL104" s="9">
        <v>8.441558441558442</v>
      </c>
      <c r="DM104" s="9">
        <v>0.5454545454545454</v>
      </c>
      <c r="DN104" s="9">
        <v>2.0432900432900434</v>
      </c>
      <c r="DO104" s="9">
        <v>0.5454545454545454</v>
      </c>
      <c r="DP104" s="9">
        <v>0</v>
      </c>
      <c r="DQ104" s="9">
        <v>10.753246753246753</v>
      </c>
      <c r="DR104" s="9">
        <v>11.16017316017316</v>
      </c>
      <c r="DS104" s="9">
        <v>6.536796536796537</v>
      </c>
      <c r="DT104" s="9">
        <v>0.5454545454545454</v>
      </c>
      <c r="DU104" s="9">
        <v>1.0909090909090908</v>
      </c>
      <c r="DV104" s="9">
        <v>0</v>
      </c>
      <c r="DW104" s="9">
        <v>0.5454545454545454</v>
      </c>
      <c r="DX104" s="9">
        <v>5.038961038961039</v>
      </c>
      <c r="DY104" s="9">
        <v>0</v>
      </c>
      <c r="DZ104" s="9">
        <v>4.4935064935064934</v>
      </c>
      <c r="EA104" s="9">
        <v>5.038961038961039</v>
      </c>
      <c r="EB104" s="9">
        <v>24.095238095238095</v>
      </c>
      <c r="EC104" s="9">
        <v>5.038961038961039</v>
      </c>
      <c r="ED104" s="9">
        <v>85.91341991341992</v>
      </c>
      <c r="EE104" s="9">
        <v>8.848484848484848</v>
      </c>
      <c r="EF104" s="9">
        <v>19.6017316017316</v>
      </c>
      <c r="EG104" s="9">
        <v>11.168831168831169</v>
      </c>
      <c r="EH104" s="9">
        <v>8.034632034632034</v>
      </c>
      <c r="EI104" s="9">
        <v>17.42857142857143</v>
      </c>
      <c r="EJ104" s="9">
        <v>4.4935064935064934</v>
      </c>
      <c r="EK104" s="9">
        <v>5.445887445887446</v>
      </c>
      <c r="EL104" s="9">
        <v>4.354978354978355</v>
      </c>
      <c r="EM104" s="9">
        <v>6.536796536796537</v>
      </c>
      <c r="EN104" s="9">
        <v>117.22943722943722</v>
      </c>
      <c r="EO104" s="9">
        <v>18.38095238095238</v>
      </c>
      <c r="EP104" s="9">
        <v>30.086580086580085</v>
      </c>
      <c r="EQ104" s="9">
        <v>15.662337662337663</v>
      </c>
      <c r="ER104" s="9">
        <v>5.852813852813853</v>
      </c>
      <c r="ES104" s="9">
        <v>47.246753246753244</v>
      </c>
      <c r="ET104" s="9">
        <v>57.5930735930736</v>
      </c>
      <c r="EU104" s="9">
        <v>56.095238095238095</v>
      </c>
      <c r="EV104" s="9">
        <v>1.4978354978354977</v>
      </c>
      <c r="EW104" s="9">
        <v>0</v>
      </c>
      <c r="EX104" s="9">
        <v>1.4978354978354977</v>
      </c>
      <c r="EY104" s="9">
        <v>56.095238095238095</v>
      </c>
      <c r="EZ104" s="9">
        <v>39.48917748917749</v>
      </c>
      <c r="FA104" s="9">
        <v>8.848484848484848</v>
      </c>
      <c r="FB104" s="9">
        <v>6.666666666666667</v>
      </c>
      <c r="FC104" s="9">
        <v>1.0909090909090908</v>
      </c>
      <c r="FD104" s="9">
        <v>0</v>
      </c>
      <c r="FE104" s="9">
        <v>4.9004329004329</v>
      </c>
      <c r="FF104" s="9">
        <v>6.9437229437229435</v>
      </c>
      <c r="FG104" s="9">
        <v>1.9047619047619047</v>
      </c>
      <c r="FH104" s="9">
        <v>9.532467532467532</v>
      </c>
      <c r="FI104" s="9">
        <v>9.93939393939394</v>
      </c>
      <c r="FJ104" s="9">
        <v>4.4935064935064934</v>
      </c>
      <c r="FK104" s="9">
        <v>4.4935064935064934</v>
      </c>
      <c r="FL104" s="9">
        <v>3.948051948051948</v>
      </c>
      <c r="FM104" s="9">
        <v>0.9523809523809523</v>
      </c>
      <c r="FN104" s="9">
        <v>2.9956709956709955</v>
      </c>
      <c r="FO104" s="9">
        <v>2.45021645021645</v>
      </c>
      <c r="FP104" s="9">
        <v>2.0432900432900434</v>
      </c>
      <c r="FQ104" s="9">
        <v>0</v>
      </c>
      <c r="FR104" s="9">
        <v>0</v>
      </c>
      <c r="FS104" s="9">
        <v>1.4978354978354977</v>
      </c>
      <c r="FT104" s="9">
        <v>56.095238095238095</v>
      </c>
      <c r="FU104" s="9">
        <v>0.9523809523809523</v>
      </c>
      <c r="FV104" s="9">
        <v>18.926406926406926</v>
      </c>
      <c r="FW104" s="9">
        <v>5.852813852813853</v>
      </c>
      <c r="FX104" s="9">
        <v>3.541125541125541</v>
      </c>
      <c r="FY104" s="9">
        <v>2.9956709956709955</v>
      </c>
      <c r="FZ104" s="9">
        <v>0.9523809523809523</v>
      </c>
      <c r="GA104" s="9">
        <v>1.0909090909090908</v>
      </c>
      <c r="GB104" s="9">
        <v>0.9523809523809523</v>
      </c>
      <c r="GC104" s="9">
        <v>2.857142857142857</v>
      </c>
      <c r="GD104" s="9">
        <v>2.0432900432900434</v>
      </c>
      <c r="GE104" s="9">
        <v>4.354978354978355</v>
      </c>
      <c r="GF104" s="9">
        <v>8.848484848484848</v>
      </c>
      <c r="GG104" s="9">
        <v>6.9437229437229435</v>
      </c>
      <c r="GH104" s="9">
        <v>0</v>
      </c>
      <c r="GI104" s="9">
        <v>0.9523809523809523</v>
      </c>
      <c r="GJ104" s="9">
        <v>0</v>
      </c>
      <c r="GK104" s="9">
        <v>0.9523809523809523</v>
      </c>
      <c r="GL104" s="9">
        <v>0</v>
      </c>
      <c r="GM104" s="9">
        <v>118.86580086580088</v>
      </c>
      <c r="GN104" s="9">
        <v>14.025974025974026</v>
      </c>
      <c r="GO104" s="9">
        <v>0</v>
      </c>
      <c r="GP104" s="9">
        <v>3.948051948051948</v>
      </c>
      <c r="GQ104" s="9">
        <v>27.78354978354978</v>
      </c>
      <c r="GR104" s="9">
        <v>0</v>
      </c>
      <c r="GS104" s="9">
        <v>55.41125541125541</v>
      </c>
      <c r="GT104" s="9">
        <v>7.082251082251082</v>
      </c>
      <c r="GU104" s="9">
        <v>0</v>
      </c>
      <c r="GV104" s="9">
        <v>0.9523809523809523</v>
      </c>
      <c r="GW104" s="9">
        <v>4.354978354978355</v>
      </c>
      <c r="GX104" s="9">
        <v>5.307359307359308</v>
      </c>
    </row>
    <row r="105" spans="1:206" ht="12.75">
      <c r="A105" s="5" t="s">
        <v>462</v>
      </c>
      <c r="B105" s="9">
        <v>353.03</v>
      </c>
      <c r="C105" s="9">
        <v>110.87671232876713</v>
      </c>
      <c r="D105" s="9">
        <v>8.753424657534246</v>
      </c>
      <c r="E105" s="9">
        <v>10.698630136986301</v>
      </c>
      <c r="F105" s="9">
        <v>11.67123287671233</v>
      </c>
      <c r="G105" s="9">
        <v>13.616438356164384</v>
      </c>
      <c r="H105" s="9">
        <v>30.15068493150685</v>
      </c>
      <c r="I105" s="9">
        <v>25.28767123287671</v>
      </c>
      <c r="J105" s="9">
        <v>10.698630136986301</v>
      </c>
      <c r="K105" s="9">
        <v>19.45205479452055</v>
      </c>
      <c r="L105" s="9">
        <v>71.97260273972603</v>
      </c>
      <c r="M105" s="9">
        <v>19.45205479452055</v>
      </c>
      <c r="N105" s="9">
        <v>47.657534246575345</v>
      </c>
      <c r="O105" s="9">
        <v>63.21917808219178</v>
      </c>
      <c r="P105" s="9">
        <v>108.93150684931507</v>
      </c>
      <c r="Q105" s="9">
        <v>1.9452054794520548</v>
      </c>
      <c r="R105" s="9">
        <v>45.71232876712329</v>
      </c>
      <c r="S105" s="9">
        <v>9.726027397260275</v>
      </c>
      <c r="T105" s="9">
        <v>22.36986301369863</v>
      </c>
      <c r="U105" s="9">
        <v>3.8904109589041096</v>
      </c>
      <c r="V105" s="9">
        <v>6.808219178082192</v>
      </c>
      <c r="W105" s="9">
        <v>1.9452054794520548</v>
      </c>
      <c r="X105" s="9">
        <v>0.9726027397260274</v>
      </c>
      <c r="Y105" s="9">
        <v>32.0958904109589</v>
      </c>
      <c r="Z105" s="9">
        <v>0.9726027397260274</v>
      </c>
      <c r="AA105" s="9">
        <v>0.9726027397260274</v>
      </c>
      <c r="AB105" s="9">
        <v>2.9178082191780823</v>
      </c>
      <c r="AC105" s="9">
        <v>6.808219178082192</v>
      </c>
      <c r="AD105" s="9">
        <v>79.75342465753425</v>
      </c>
      <c r="AE105" s="9">
        <v>1.9452054794520548</v>
      </c>
      <c r="AF105" s="9">
        <v>20.424657534246574</v>
      </c>
      <c r="AG105" s="9">
        <v>15.561643835616438</v>
      </c>
      <c r="AH105" s="9">
        <v>7.780821917808219</v>
      </c>
      <c r="AI105" s="9">
        <v>64.1917808219178</v>
      </c>
      <c r="AJ105" s="9">
        <v>27.232876712328768</v>
      </c>
      <c r="AK105" s="9">
        <v>10.698630136986301</v>
      </c>
      <c r="AL105" s="9">
        <v>5.835616438356165</v>
      </c>
      <c r="AM105" s="9">
        <v>2.9178082191780823</v>
      </c>
      <c r="AN105" s="9">
        <v>10.698630136986301</v>
      </c>
      <c r="AO105" s="9">
        <v>11.67123287671233</v>
      </c>
      <c r="AP105" s="9">
        <v>88.5068493150685</v>
      </c>
      <c r="AQ105" s="9">
        <v>87.53424657534246</v>
      </c>
      <c r="AR105" s="9">
        <v>14.58904109589041</v>
      </c>
      <c r="AS105" s="9">
        <v>0.9726027397260274</v>
      </c>
      <c r="AT105" s="9">
        <v>0</v>
      </c>
      <c r="AU105" s="9">
        <v>7.780821917808219</v>
      </c>
      <c r="AV105" s="9">
        <v>110.87671232876713</v>
      </c>
      <c r="AW105" s="9">
        <v>81.6986301369863</v>
      </c>
      <c r="AX105" s="9">
        <v>26.26027397260274</v>
      </c>
      <c r="AY105" s="9">
        <v>0</v>
      </c>
      <c r="AZ105" s="9">
        <v>0</v>
      </c>
      <c r="BA105" s="9">
        <v>2.9178082191780823</v>
      </c>
      <c r="BB105" s="9">
        <v>0</v>
      </c>
      <c r="BC105" s="9">
        <v>110.87671232876713</v>
      </c>
      <c r="BD105" s="9">
        <v>67.10958904109589</v>
      </c>
      <c r="BE105" s="9">
        <v>11.67123287671233</v>
      </c>
      <c r="BF105" s="9">
        <v>12.643835616438356</v>
      </c>
      <c r="BG105" s="9">
        <v>0.9726027397260274</v>
      </c>
      <c r="BH105" s="9">
        <v>3.8904109589041096</v>
      </c>
      <c r="BI105" s="9">
        <v>12.643835616438356</v>
      </c>
      <c r="BJ105" s="9">
        <v>1.9452054794520548</v>
      </c>
      <c r="BK105" s="9">
        <v>0</v>
      </c>
      <c r="BL105" s="9">
        <v>110.87671232876713</v>
      </c>
      <c r="BM105" s="9">
        <v>39.87671232876713</v>
      </c>
      <c r="BN105" s="9">
        <v>6.808219178082192</v>
      </c>
      <c r="BO105" s="9">
        <v>13.616438356164384</v>
      </c>
      <c r="BP105" s="9">
        <v>0</v>
      </c>
      <c r="BQ105" s="9">
        <v>38.9041095890411</v>
      </c>
      <c r="BR105" s="9">
        <v>9.726027397260275</v>
      </c>
      <c r="BS105" s="9">
        <v>110.87671232876713</v>
      </c>
      <c r="BT105" s="9">
        <v>76.83561643835617</v>
      </c>
      <c r="BU105" s="9">
        <v>28.205479452054796</v>
      </c>
      <c r="BV105" s="9">
        <v>0</v>
      </c>
      <c r="BW105" s="9">
        <v>0</v>
      </c>
      <c r="BX105" s="9">
        <v>0</v>
      </c>
      <c r="BY105" s="9">
        <v>0.9726027397260274</v>
      </c>
      <c r="BZ105" s="9">
        <v>5.835616438356165</v>
      </c>
      <c r="CA105" s="9">
        <v>1.9452054794520548</v>
      </c>
      <c r="CB105" s="9">
        <v>0</v>
      </c>
      <c r="CC105" s="9">
        <v>0.9726027397260274</v>
      </c>
      <c r="CD105" s="9">
        <v>2.9178082191780823</v>
      </c>
      <c r="CE105" s="9">
        <v>105.04109589041096</v>
      </c>
      <c r="CF105" s="9">
        <v>103.0958904109589</v>
      </c>
      <c r="CG105" s="9">
        <v>0</v>
      </c>
      <c r="CH105" s="9">
        <v>1.9452054794520548</v>
      </c>
      <c r="CI105" s="9">
        <v>9.726027397260275</v>
      </c>
      <c r="CJ105" s="9">
        <v>89.47945205479452</v>
      </c>
      <c r="CK105" s="9">
        <v>12.643835616438356</v>
      </c>
      <c r="CL105" s="9">
        <v>4.863013698630137</v>
      </c>
      <c r="CM105" s="9">
        <v>80.72602739726027</v>
      </c>
      <c r="CN105" s="9">
        <v>10.698630136986301</v>
      </c>
      <c r="CO105" s="9">
        <v>27.232876712328768</v>
      </c>
      <c r="CP105" s="9">
        <v>14.58904109589041</v>
      </c>
      <c r="CQ105" s="9">
        <v>0.9726027397260274</v>
      </c>
      <c r="CR105" s="9">
        <v>0</v>
      </c>
      <c r="CS105" s="9">
        <v>0</v>
      </c>
      <c r="CT105" s="9">
        <v>80.72602739726027</v>
      </c>
      <c r="CU105" s="9">
        <v>27.232876712328768</v>
      </c>
      <c r="CV105" s="9">
        <v>14.58904109589041</v>
      </c>
      <c r="CW105" s="9">
        <v>3.8904109589041096</v>
      </c>
      <c r="CX105" s="9">
        <v>2.9178082191780823</v>
      </c>
      <c r="CY105" s="9">
        <v>2.9178082191780823</v>
      </c>
      <c r="CZ105" s="9">
        <v>2.9178082191780823</v>
      </c>
      <c r="DA105" s="9">
        <v>0.9726027397260274</v>
      </c>
      <c r="DB105" s="9">
        <v>0</v>
      </c>
      <c r="DC105" s="9">
        <v>0.9726027397260274</v>
      </c>
      <c r="DD105" s="9">
        <v>0</v>
      </c>
      <c r="DE105" s="9">
        <v>52.52054794520548</v>
      </c>
      <c r="DF105" s="9">
        <v>4.863013698630137</v>
      </c>
      <c r="DG105" s="9">
        <v>9.726027397260275</v>
      </c>
      <c r="DH105" s="9">
        <v>10.698630136986301</v>
      </c>
      <c r="DI105" s="9">
        <v>11.67123287671233</v>
      </c>
      <c r="DJ105" s="9">
        <v>15.561643835616438</v>
      </c>
      <c r="DK105" s="9">
        <v>52.52054794520548</v>
      </c>
      <c r="DL105" s="9">
        <v>3.8904109589041096</v>
      </c>
      <c r="DM105" s="9">
        <v>1.9452054794520548</v>
      </c>
      <c r="DN105" s="9">
        <v>0.9726027397260274</v>
      </c>
      <c r="DO105" s="9">
        <v>0</v>
      </c>
      <c r="DP105" s="9">
        <v>0</v>
      </c>
      <c r="DQ105" s="9">
        <v>0.9726027397260274</v>
      </c>
      <c r="DR105" s="9">
        <v>4.863013698630137</v>
      </c>
      <c r="DS105" s="9">
        <v>6.808219178082192</v>
      </c>
      <c r="DT105" s="9">
        <v>4.863013698630137</v>
      </c>
      <c r="DU105" s="9">
        <v>0.9726027397260274</v>
      </c>
      <c r="DV105" s="9">
        <v>1.9452054794520548</v>
      </c>
      <c r="DW105" s="9">
        <v>3.8904109589041096</v>
      </c>
      <c r="DX105" s="9">
        <v>2.9178082191780823</v>
      </c>
      <c r="DY105" s="9">
        <v>2.9178082191780823</v>
      </c>
      <c r="DZ105" s="9">
        <v>2.9178082191780823</v>
      </c>
      <c r="EA105" s="9">
        <v>2.9178082191780823</v>
      </c>
      <c r="EB105" s="9">
        <v>3.8904109589041096</v>
      </c>
      <c r="EC105" s="9">
        <v>5.835616438356165</v>
      </c>
      <c r="ED105" s="9">
        <v>52.52054794520548</v>
      </c>
      <c r="EE105" s="9">
        <v>6.808219178082192</v>
      </c>
      <c r="EF105" s="9">
        <v>7.780821917808219</v>
      </c>
      <c r="EG105" s="9">
        <v>4.863013698630137</v>
      </c>
      <c r="EH105" s="9">
        <v>4.863013698630137</v>
      </c>
      <c r="EI105" s="9">
        <v>7.780821917808219</v>
      </c>
      <c r="EJ105" s="9">
        <v>4.863013698630137</v>
      </c>
      <c r="EK105" s="9">
        <v>3.8904109589041096</v>
      </c>
      <c r="EL105" s="9">
        <v>4.863013698630137</v>
      </c>
      <c r="EM105" s="9">
        <v>6.808219178082192</v>
      </c>
      <c r="EN105" s="9">
        <v>91.42465753424658</v>
      </c>
      <c r="EO105" s="9">
        <v>10.698630136986301</v>
      </c>
      <c r="EP105" s="9">
        <v>20.424657534246574</v>
      </c>
      <c r="EQ105" s="9">
        <v>13.616438356164384</v>
      </c>
      <c r="ER105" s="9">
        <v>6.808219178082192</v>
      </c>
      <c r="ES105" s="9">
        <v>39.87671232876713</v>
      </c>
      <c r="ET105" s="9">
        <v>66.13698630136986</v>
      </c>
      <c r="EU105" s="9">
        <v>45.71232876712329</v>
      </c>
      <c r="EV105" s="9">
        <v>20.424657534246574</v>
      </c>
      <c r="EW105" s="9">
        <v>20.424657534246574</v>
      </c>
      <c r="EX105" s="9">
        <v>0</v>
      </c>
      <c r="EY105" s="9">
        <v>45.71232876712329</v>
      </c>
      <c r="EZ105" s="9">
        <v>39.87671232876713</v>
      </c>
      <c r="FA105" s="9">
        <v>4.863013698630137</v>
      </c>
      <c r="FB105" s="9">
        <v>0</v>
      </c>
      <c r="FC105" s="9">
        <v>0</v>
      </c>
      <c r="FD105" s="9">
        <v>0.9726027397260274</v>
      </c>
      <c r="FE105" s="9">
        <v>2.9178082191780823</v>
      </c>
      <c r="FF105" s="9">
        <v>6.808219178082192</v>
      </c>
      <c r="FG105" s="9">
        <v>5.835616438356165</v>
      </c>
      <c r="FH105" s="9">
        <v>11.67123287671233</v>
      </c>
      <c r="FI105" s="9">
        <v>6.808219178082192</v>
      </c>
      <c r="FJ105" s="9">
        <v>3.8904109589041096</v>
      </c>
      <c r="FK105" s="9">
        <v>2.9178082191780823</v>
      </c>
      <c r="FL105" s="9">
        <v>0.9726027397260274</v>
      </c>
      <c r="FM105" s="9">
        <v>0.9726027397260274</v>
      </c>
      <c r="FN105" s="9">
        <v>0.9726027397260274</v>
      </c>
      <c r="FO105" s="9">
        <v>0.9726027397260274</v>
      </c>
      <c r="FP105" s="9">
        <v>0.9726027397260274</v>
      </c>
      <c r="FQ105" s="9">
        <v>0</v>
      </c>
      <c r="FR105" s="9">
        <v>0</v>
      </c>
      <c r="FS105" s="9">
        <v>0</v>
      </c>
      <c r="FT105" s="9">
        <v>45.71232876712329</v>
      </c>
      <c r="FU105" s="9">
        <v>0</v>
      </c>
      <c r="FV105" s="9">
        <v>9.726027397260275</v>
      </c>
      <c r="FW105" s="9">
        <v>3.8904109589041096</v>
      </c>
      <c r="FX105" s="9">
        <v>3.8904109589041096</v>
      </c>
      <c r="FY105" s="9">
        <v>0.9726027397260274</v>
      </c>
      <c r="FZ105" s="9">
        <v>0.9726027397260274</v>
      </c>
      <c r="GA105" s="9">
        <v>0</v>
      </c>
      <c r="GB105" s="9">
        <v>0</v>
      </c>
      <c r="GC105" s="9">
        <v>0</v>
      </c>
      <c r="GD105" s="9">
        <v>2.9178082191780823</v>
      </c>
      <c r="GE105" s="9">
        <v>7.780821917808219</v>
      </c>
      <c r="GF105" s="9">
        <v>10.698630136986301</v>
      </c>
      <c r="GG105" s="9">
        <v>8.753424657534246</v>
      </c>
      <c r="GH105" s="9">
        <v>0</v>
      </c>
      <c r="GI105" s="9">
        <v>0</v>
      </c>
      <c r="GJ105" s="9">
        <v>0</v>
      </c>
      <c r="GK105" s="9">
        <v>0.9726027397260274</v>
      </c>
      <c r="GL105" s="9">
        <v>0.9726027397260274</v>
      </c>
      <c r="GM105" s="9">
        <v>66.13698630136986</v>
      </c>
      <c r="GN105" s="9">
        <v>20.424657534246574</v>
      </c>
      <c r="GO105" s="9">
        <v>0</v>
      </c>
      <c r="GP105" s="9">
        <v>0.9726027397260274</v>
      </c>
      <c r="GQ105" s="9">
        <v>7.780821917808219</v>
      </c>
      <c r="GR105" s="9">
        <v>0</v>
      </c>
      <c r="GS105" s="9">
        <v>30.15068493150685</v>
      </c>
      <c r="GT105" s="9">
        <v>2.9178082191780823</v>
      </c>
      <c r="GU105" s="9">
        <v>0</v>
      </c>
      <c r="GV105" s="9">
        <v>0</v>
      </c>
      <c r="GW105" s="9">
        <v>2.9178082191780823</v>
      </c>
      <c r="GX105" s="9">
        <v>0.9726027397260274</v>
      </c>
    </row>
    <row r="106" spans="1:206" ht="12.75">
      <c r="A106" s="5" t="s">
        <v>360</v>
      </c>
      <c r="B106" s="9">
        <v>106.73</v>
      </c>
      <c r="C106" s="9">
        <v>1324.4658967721953</v>
      </c>
      <c r="D106" s="9">
        <v>68.76878830114377</v>
      </c>
      <c r="E106" s="9">
        <v>177.73285989248026</v>
      </c>
      <c r="F106" s="9">
        <v>164.56191234707197</v>
      </c>
      <c r="G106" s="9">
        <v>229.5918453131568</v>
      </c>
      <c r="H106" s="9">
        <v>316.86135262494196</v>
      </c>
      <c r="I106" s="9">
        <v>277.314572686445</v>
      </c>
      <c r="J106" s="9">
        <v>89.6345656069556</v>
      </c>
      <c r="K106" s="9">
        <v>246.50164819362402</v>
      </c>
      <c r="L106" s="9">
        <v>826.7612442202607</v>
      </c>
      <c r="M106" s="9">
        <v>251.20300435831066</v>
      </c>
      <c r="N106" s="9">
        <v>671.773544833079</v>
      </c>
      <c r="O106" s="9">
        <v>652.6923519391164</v>
      </c>
      <c r="P106" s="9">
        <v>1324.3957213335989</v>
      </c>
      <c r="Q106" s="9">
        <v>0.07017543859649122</v>
      </c>
      <c r="R106" s="9">
        <v>531.3142187119754</v>
      </c>
      <c r="S106" s="9">
        <v>108.37342094201456</v>
      </c>
      <c r="T106" s="9">
        <v>219.37954912501937</v>
      </c>
      <c r="U106" s="9">
        <v>85.21189796685914</v>
      </c>
      <c r="V106" s="9">
        <v>79.29063516293887</v>
      </c>
      <c r="W106" s="9">
        <v>32.88732550164819</v>
      </c>
      <c r="X106" s="9">
        <v>6.171390013495277</v>
      </c>
      <c r="Y106" s="9">
        <v>425.75635494789935</v>
      </c>
      <c r="Z106" s="9">
        <v>35.78677462887989</v>
      </c>
      <c r="AA106" s="9">
        <v>8.384615384615385</v>
      </c>
      <c r="AB106" s="9">
        <v>45.527930797991196</v>
      </c>
      <c r="AC106" s="9">
        <v>12.645538815512932</v>
      </c>
      <c r="AD106" s="9">
        <v>913.3076480608836</v>
      </c>
      <c r="AE106" s="9">
        <v>49.07176832370965</v>
      </c>
      <c r="AF106" s="9">
        <v>194.77491648414858</v>
      </c>
      <c r="AG106" s="9">
        <v>196.57434570031634</v>
      </c>
      <c r="AH106" s="9">
        <v>90.8931882038008</v>
      </c>
      <c r="AI106" s="9">
        <v>733.3030021459703</v>
      </c>
      <c r="AJ106" s="9">
        <v>414.8593836419548</v>
      </c>
      <c r="AK106" s="9">
        <v>134.4337293422712</v>
      </c>
      <c r="AL106" s="9">
        <v>30.408464414504106</v>
      </c>
      <c r="AM106" s="9">
        <v>11.461317227494968</v>
      </c>
      <c r="AN106" s="9">
        <v>93.85316696533262</v>
      </c>
      <c r="AO106" s="9">
        <v>132.56284153005464</v>
      </c>
      <c r="AP106" s="9">
        <v>1098.049888276808</v>
      </c>
      <c r="AQ106" s="9">
        <v>1177.8194287736997</v>
      </c>
      <c r="AR106" s="9">
        <v>87.17884560076105</v>
      </c>
      <c r="AS106" s="9">
        <v>11.384615384615385</v>
      </c>
      <c r="AT106" s="9">
        <v>10.384615384615385</v>
      </c>
      <c r="AU106" s="9">
        <v>37.6983916285038</v>
      </c>
      <c r="AV106" s="9">
        <v>1324.4658967721953</v>
      </c>
      <c r="AW106" s="9">
        <v>1003.3602353930223</v>
      </c>
      <c r="AX106" s="9">
        <v>267.1841330944006</v>
      </c>
      <c r="AY106" s="9">
        <v>13.828388752461228</v>
      </c>
      <c r="AZ106" s="9">
        <v>8</v>
      </c>
      <c r="BA106" s="9">
        <v>22.405986593216962</v>
      </c>
      <c r="BB106" s="9">
        <v>5.153846153846153</v>
      </c>
      <c r="BC106" s="9">
        <v>1324.4658967721953</v>
      </c>
      <c r="BD106" s="9">
        <v>757.4170482953917</v>
      </c>
      <c r="BE106" s="9">
        <v>183.4973783765846</v>
      </c>
      <c r="BF106" s="9">
        <v>187.00097342979137</v>
      </c>
      <c r="BG106" s="9">
        <v>37.6403840622995</v>
      </c>
      <c r="BH106" s="9">
        <v>54.343045507842746</v>
      </c>
      <c r="BI106" s="9">
        <v>61.41410588261322</v>
      </c>
      <c r="BJ106" s="9">
        <v>37.34211632486007</v>
      </c>
      <c r="BK106" s="9">
        <v>5.810844892812106</v>
      </c>
      <c r="BL106" s="9">
        <v>1324.4658967721953</v>
      </c>
      <c r="BM106" s="9">
        <v>515.9412402380478</v>
      </c>
      <c r="BN106" s="9">
        <v>70.82865423331342</v>
      </c>
      <c r="BO106" s="9">
        <v>167.48209110417912</v>
      </c>
      <c r="BP106" s="9">
        <v>0.4262295081967213</v>
      </c>
      <c r="BQ106" s="9">
        <v>444.71297095197014</v>
      </c>
      <c r="BR106" s="9">
        <v>116.90332072299285</v>
      </c>
      <c r="BS106" s="9">
        <v>1324.4658967721953</v>
      </c>
      <c r="BT106" s="9">
        <v>968.1053958983209</v>
      </c>
      <c r="BU106" s="9">
        <v>269.0001327404261</v>
      </c>
      <c r="BV106" s="9">
        <v>10.237074401008828</v>
      </c>
      <c r="BW106" s="9">
        <v>9.402159244264507</v>
      </c>
      <c r="BX106" s="9">
        <v>2.8524590163934427</v>
      </c>
      <c r="BY106" s="9">
        <v>27.957500940244685</v>
      </c>
      <c r="BZ106" s="9">
        <v>67.72113448817504</v>
      </c>
      <c r="CA106" s="9">
        <v>4.426229508196721</v>
      </c>
      <c r="CB106" s="9">
        <v>9.76923076923077</v>
      </c>
      <c r="CC106" s="9">
        <v>10.194796575297007</v>
      </c>
      <c r="CD106" s="9">
        <v>43.33087763545054</v>
      </c>
      <c r="CE106" s="9">
        <v>1281.0223446383927</v>
      </c>
      <c r="CF106" s="9">
        <v>1274.0048007787439</v>
      </c>
      <c r="CG106" s="9">
        <v>6.017543859649123</v>
      </c>
      <c r="CH106" s="9">
        <v>1</v>
      </c>
      <c r="CI106" s="9">
        <v>60.722019424349014</v>
      </c>
      <c r="CJ106" s="9">
        <v>1198.0281630937368</v>
      </c>
      <c r="CK106" s="9">
        <v>179.92947058693392</v>
      </c>
      <c r="CL106" s="9">
        <v>67.82075617796066</v>
      </c>
      <c r="CM106" s="9">
        <v>988.3296829716156</v>
      </c>
      <c r="CN106" s="9">
        <v>150.90672772726268</v>
      </c>
      <c r="CO106" s="9">
        <v>353.3489967036128</v>
      </c>
      <c r="CP106" s="9">
        <v>149.34868697595186</v>
      </c>
      <c r="CQ106" s="9">
        <v>32.85245901639344</v>
      </c>
      <c r="CR106" s="9">
        <v>12.975266033937302</v>
      </c>
      <c r="CS106" s="9">
        <v>2</v>
      </c>
      <c r="CT106" s="9">
        <v>988.3296829716156</v>
      </c>
      <c r="CU106" s="9">
        <v>286.89754651445764</v>
      </c>
      <c r="CV106" s="9">
        <v>178.12378044733524</v>
      </c>
      <c r="CW106" s="9">
        <v>31.656777504922456</v>
      </c>
      <c r="CX106" s="9">
        <v>34.359660184509195</v>
      </c>
      <c r="CY106" s="9">
        <v>29.48516625738369</v>
      </c>
      <c r="CZ106" s="9">
        <v>13.272162120307073</v>
      </c>
      <c r="DA106" s="9">
        <v>32.85245901639344</v>
      </c>
      <c r="DB106" s="9">
        <v>6</v>
      </c>
      <c r="DC106" s="9">
        <v>8.426229508196721</v>
      </c>
      <c r="DD106" s="9">
        <v>1</v>
      </c>
      <c r="DE106" s="9">
        <v>666.5796774407646</v>
      </c>
      <c r="DF106" s="9">
        <v>69.19457534125351</v>
      </c>
      <c r="DG106" s="9">
        <v>134.45642795513373</v>
      </c>
      <c r="DH106" s="9">
        <v>119.79987168425477</v>
      </c>
      <c r="DI106" s="9">
        <v>234.90900643791065</v>
      </c>
      <c r="DJ106" s="9">
        <v>108.2197960222119</v>
      </c>
      <c r="DK106" s="9">
        <v>666.5796774407646</v>
      </c>
      <c r="DL106" s="9">
        <v>32.38417291652839</v>
      </c>
      <c r="DM106" s="9">
        <v>10.810844892812106</v>
      </c>
      <c r="DN106" s="9">
        <v>28.247428154244375</v>
      </c>
      <c r="DO106" s="9">
        <v>6.017543859649123</v>
      </c>
      <c r="DP106" s="9">
        <v>3</v>
      </c>
      <c r="DQ106" s="9">
        <v>89.6219552664764</v>
      </c>
      <c r="DR106" s="9">
        <v>91.46136147430366</v>
      </c>
      <c r="DS106" s="9">
        <v>26.882613216521758</v>
      </c>
      <c r="DT106" s="9">
        <v>35.04769805977744</v>
      </c>
      <c r="DU106" s="9">
        <v>10.213004137076613</v>
      </c>
      <c r="DV106" s="9">
        <v>5.017543859649123</v>
      </c>
      <c r="DW106" s="9">
        <v>9.237074401008828</v>
      </c>
      <c r="DX106" s="9">
        <v>56.484945023340195</v>
      </c>
      <c r="DY106" s="9">
        <v>26.041392889537843</v>
      </c>
      <c r="DZ106" s="9">
        <v>54.733258113758545</v>
      </c>
      <c r="EA106" s="9">
        <v>51.30817902258799</v>
      </c>
      <c r="EB106" s="9">
        <v>94.01172540430521</v>
      </c>
      <c r="EC106" s="9">
        <v>36.05893674918696</v>
      </c>
      <c r="ED106" s="9">
        <v>666.5796774407646</v>
      </c>
      <c r="EE106" s="9">
        <v>62.26656489900666</v>
      </c>
      <c r="EF106" s="9">
        <v>109.5727085683945</v>
      </c>
      <c r="EG106" s="9">
        <v>78.18986305612708</v>
      </c>
      <c r="EH106" s="9">
        <v>88.05356076193004</v>
      </c>
      <c r="EI106" s="9">
        <v>126.27176389902878</v>
      </c>
      <c r="EJ106" s="9">
        <v>42.864848122829144</v>
      </c>
      <c r="EK106" s="9">
        <v>47.383730448441405</v>
      </c>
      <c r="EL106" s="9">
        <v>47.45007853808544</v>
      </c>
      <c r="EM106" s="9">
        <v>64.52655914692153</v>
      </c>
      <c r="EN106" s="9">
        <v>1077.9642485785712</v>
      </c>
      <c r="EO106" s="9">
        <v>241.10360390256852</v>
      </c>
      <c r="EP106" s="9">
        <v>237.31271432047964</v>
      </c>
      <c r="EQ106" s="9">
        <v>162.295391694874</v>
      </c>
      <c r="ER106" s="9">
        <v>84.0884272471848</v>
      </c>
      <c r="ES106" s="9">
        <v>353.1641114134643</v>
      </c>
      <c r="ET106" s="9">
        <v>559.9995575319131</v>
      </c>
      <c r="EU106" s="9">
        <v>531.3142187119754</v>
      </c>
      <c r="EV106" s="9">
        <v>28.68533881993761</v>
      </c>
      <c r="EW106" s="9">
        <v>14.195460277427491</v>
      </c>
      <c r="EX106" s="9">
        <v>14.489878542510121</v>
      </c>
      <c r="EY106" s="9">
        <v>531.3142187119754</v>
      </c>
      <c r="EZ106" s="9">
        <v>407.3679564611402</v>
      </c>
      <c r="FA106" s="9">
        <v>86.50271011703282</v>
      </c>
      <c r="FB106" s="9">
        <v>29.828388752461226</v>
      </c>
      <c r="FC106" s="9">
        <v>4.810844892812106</v>
      </c>
      <c r="FD106" s="9">
        <v>2.804318488529015</v>
      </c>
      <c r="FE106" s="9">
        <v>48.98294285524656</v>
      </c>
      <c r="FF106" s="9">
        <v>59.39047808676799</v>
      </c>
      <c r="FG106" s="9">
        <v>62.71100196898299</v>
      </c>
      <c r="FH106" s="9">
        <v>104.77491648414859</v>
      </c>
      <c r="FI106" s="9">
        <v>96.25981726068008</v>
      </c>
      <c r="FJ106" s="9">
        <v>35.92241322094644</v>
      </c>
      <c r="FK106" s="9">
        <v>23.40193801022101</v>
      </c>
      <c r="FL106" s="9">
        <v>13.454790823211876</v>
      </c>
      <c r="FM106" s="9">
        <v>3.4262295081967213</v>
      </c>
      <c r="FN106" s="9">
        <v>29.586380832282472</v>
      </c>
      <c r="FO106" s="9">
        <v>15.870002876042566</v>
      </c>
      <c r="FP106" s="9">
        <v>15.810844892812106</v>
      </c>
      <c r="FQ106" s="9">
        <v>0</v>
      </c>
      <c r="FR106" s="9">
        <v>2</v>
      </c>
      <c r="FS106" s="9">
        <v>19.72246189243601</v>
      </c>
      <c r="FT106" s="9">
        <v>531.3142187119754</v>
      </c>
      <c r="FU106" s="9">
        <v>11.804318488529015</v>
      </c>
      <c r="FV106" s="9">
        <v>155.11183380898652</v>
      </c>
      <c r="FW106" s="9">
        <v>56.36662905687927</v>
      </c>
      <c r="FX106" s="9">
        <v>41.396783257007584</v>
      </c>
      <c r="FY106" s="9">
        <v>29.586380832282472</v>
      </c>
      <c r="FZ106" s="9">
        <v>10.195460277427491</v>
      </c>
      <c r="GA106" s="9">
        <v>11.006305170239596</v>
      </c>
      <c r="GB106" s="9">
        <v>8.384615384615385</v>
      </c>
      <c r="GC106" s="9">
        <v>18.769009535187273</v>
      </c>
      <c r="GD106" s="9">
        <v>30.21393332005929</v>
      </c>
      <c r="GE106" s="9">
        <v>59.42063228689631</v>
      </c>
      <c r="GF106" s="9">
        <v>150.87097630583395</v>
      </c>
      <c r="GG106" s="9">
        <v>118.4082874272693</v>
      </c>
      <c r="GH106" s="9">
        <v>0</v>
      </c>
      <c r="GI106" s="9">
        <v>14.384615384615385</v>
      </c>
      <c r="GJ106" s="9">
        <v>1</v>
      </c>
      <c r="GK106" s="9">
        <v>11.58638083228247</v>
      </c>
      <c r="GL106" s="9">
        <v>5.491692661666777</v>
      </c>
      <c r="GM106" s="9">
        <v>880.3539302227828</v>
      </c>
      <c r="GN106" s="9">
        <v>151.6919094710294</v>
      </c>
      <c r="GO106" s="9">
        <v>1</v>
      </c>
      <c r="GP106" s="9">
        <v>19.19661069445366</v>
      </c>
      <c r="GQ106" s="9">
        <v>117.12466538350921</v>
      </c>
      <c r="GR106" s="9">
        <v>2</v>
      </c>
      <c r="GS106" s="9">
        <v>430.8701798632774</v>
      </c>
      <c r="GT106" s="9">
        <v>89.53082896396097</v>
      </c>
      <c r="GU106" s="9">
        <v>0.38461538461538464</v>
      </c>
      <c r="GV106" s="9">
        <v>6</v>
      </c>
      <c r="GW106" s="9">
        <v>50.09380323444172</v>
      </c>
      <c r="GX106" s="9">
        <v>12.461317227494968</v>
      </c>
    </row>
    <row r="107" spans="1:206" ht="12.75">
      <c r="A107" s="5" t="s">
        <v>463</v>
      </c>
      <c r="B107" s="9">
        <v>44</v>
      </c>
      <c r="C107" s="9">
        <v>256.4078947368421</v>
      </c>
      <c r="D107" s="9">
        <v>21.710526315789473</v>
      </c>
      <c r="E107" s="9">
        <v>26.75</v>
      </c>
      <c r="F107" s="9">
        <v>29.263157894736842</v>
      </c>
      <c r="G107" s="9">
        <v>43.75</v>
      </c>
      <c r="H107" s="9">
        <v>65.63157894736842</v>
      </c>
      <c r="I107" s="9">
        <v>43.46052631578947</v>
      </c>
      <c r="J107" s="9">
        <v>25.842105263157894</v>
      </c>
      <c r="K107" s="9">
        <v>48.46052631578947</v>
      </c>
      <c r="L107" s="9">
        <v>156.19736842105263</v>
      </c>
      <c r="M107" s="9">
        <v>51.75</v>
      </c>
      <c r="N107" s="9">
        <v>130.38157894736844</v>
      </c>
      <c r="O107" s="9">
        <v>126.02631578947368</v>
      </c>
      <c r="P107" s="9">
        <v>256.4078947368421</v>
      </c>
      <c r="Q107" s="9">
        <v>0</v>
      </c>
      <c r="R107" s="9">
        <v>109.53947368421052</v>
      </c>
      <c r="S107" s="9">
        <v>32.973684210526315</v>
      </c>
      <c r="T107" s="9">
        <v>39.171052631578945</v>
      </c>
      <c r="U107" s="9">
        <v>13.552631578947368</v>
      </c>
      <c r="V107" s="9">
        <v>14.776315789473685</v>
      </c>
      <c r="W107" s="9">
        <v>9.06578947368421</v>
      </c>
      <c r="X107" s="9">
        <v>0</v>
      </c>
      <c r="Y107" s="9">
        <v>85.27631578947368</v>
      </c>
      <c r="Z107" s="9">
        <v>2.3552631578947367</v>
      </c>
      <c r="AA107" s="9">
        <v>9.776315789473685</v>
      </c>
      <c r="AB107" s="9">
        <v>8.421052631578947</v>
      </c>
      <c r="AC107" s="9">
        <v>3.7105263157894735</v>
      </c>
      <c r="AD107" s="9">
        <v>146.86842105263156</v>
      </c>
      <c r="AE107" s="9">
        <v>17.55263157894737</v>
      </c>
      <c r="AF107" s="9">
        <v>46.526315789473685</v>
      </c>
      <c r="AG107" s="9">
        <v>37.39473684210526</v>
      </c>
      <c r="AH107" s="9">
        <v>8.06578947368421</v>
      </c>
      <c r="AI107" s="9">
        <v>154.38157894736844</v>
      </c>
      <c r="AJ107" s="9">
        <v>62.21052631578947</v>
      </c>
      <c r="AK107" s="9">
        <v>30.32894736842105</v>
      </c>
      <c r="AL107" s="9">
        <v>7.776315789473684</v>
      </c>
      <c r="AM107" s="9">
        <v>1.7105263157894737</v>
      </c>
      <c r="AN107" s="9">
        <v>20.039473684210527</v>
      </c>
      <c r="AO107" s="9">
        <v>26.19736842105263</v>
      </c>
      <c r="AP107" s="9">
        <v>210.17105263157896</v>
      </c>
      <c r="AQ107" s="9">
        <v>232.07894736842104</v>
      </c>
      <c r="AR107" s="9">
        <v>12.552631578947368</v>
      </c>
      <c r="AS107" s="9">
        <v>4.355263157894736</v>
      </c>
      <c r="AT107" s="9">
        <v>3.7105263157894735</v>
      </c>
      <c r="AU107" s="9">
        <v>3.7105263157894735</v>
      </c>
      <c r="AV107" s="9">
        <v>256.4078947368421</v>
      </c>
      <c r="AW107" s="9">
        <v>194.19736842105263</v>
      </c>
      <c r="AX107" s="9">
        <v>59.78947368421053</v>
      </c>
      <c r="AY107" s="9">
        <v>0</v>
      </c>
      <c r="AZ107" s="9">
        <v>0</v>
      </c>
      <c r="BA107" s="9">
        <v>1.0657894736842106</v>
      </c>
      <c r="BB107" s="9">
        <v>0.35526315789473684</v>
      </c>
      <c r="BC107" s="9">
        <v>256.4078947368421</v>
      </c>
      <c r="BD107" s="9">
        <v>134.44736842105263</v>
      </c>
      <c r="BE107" s="9">
        <v>38.30263157894737</v>
      </c>
      <c r="BF107" s="9">
        <v>47.328947368421055</v>
      </c>
      <c r="BG107" s="9">
        <v>10.710526315789473</v>
      </c>
      <c r="BH107" s="9">
        <v>13.421052631578947</v>
      </c>
      <c r="BI107" s="9">
        <v>5.065789473684211</v>
      </c>
      <c r="BJ107" s="9">
        <v>7.131578947368421</v>
      </c>
      <c r="BK107" s="9">
        <v>0</v>
      </c>
      <c r="BL107" s="9">
        <v>256.4078947368421</v>
      </c>
      <c r="BM107" s="9">
        <v>107.3157894736842</v>
      </c>
      <c r="BN107" s="9">
        <v>14.486842105263158</v>
      </c>
      <c r="BO107" s="9">
        <v>30.61842105263158</v>
      </c>
      <c r="BP107" s="9">
        <v>0</v>
      </c>
      <c r="BQ107" s="9">
        <v>72.43421052631578</v>
      </c>
      <c r="BR107" s="9">
        <v>29.842105263157894</v>
      </c>
      <c r="BS107" s="9">
        <v>256.4078947368421</v>
      </c>
      <c r="BT107" s="9">
        <v>182.42105263157896</v>
      </c>
      <c r="BU107" s="9">
        <v>64.21052631578948</v>
      </c>
      <c r="BV107" s="9">
        <v>3</v>
      </c>
      <c r="BW107" s="9">
        <v>0.35526315789473684</v>
      </c>
      <c r="BX107" s="9">
        <v>1</v>
      </c>
      <c r="BY107" s="9">
        <v>2.0657894736842106</v>
      </c>
      <c r="BZ107" s="9">
        <v>6.421052631578947</v>
      </c>
      <c r="CA107" s="9">
        <v>0.35526315789473684</v>
      </c>
      <c r="CB107" s="9">
        <v>0</v>
      </c>
      <c r="CC107" s="9">
        <v>0.35526315789473684</v>
      </c>
      <c r="CD107" s="9">
        <v>5.7105263157894735</v>
      </c>
      <c r="CE107" s="9">
        <v>244.69736842105263</v>
      </c>
      <c r="CF107" s="9">
        <v>242.98684210526315</v>
      </c>
      <c r="CG107" s="9">
        <v>1</v>
      </c>
      <c r="CH107" s="9">
        <v>0.7105263157894737</v>
      </c>
      <c r="CI107" s="9">
        <v>103.63157894736842</v>
      </c>
      <c r="CJ107" s="9">
        <v>123.09210526315789</v>
      </c>
      <c r="CK107" s="9">
        <v>31.263157894736842</v>
      </c>
      <c r="CL107" s="9">
        <v>81.21052631578948</v>
      </c>
      <c r="CM107" s="9">
        <v>182.10526315789474</v>
      </c>
      <c r="CN107" s="9">
        <v>19.55263157894737</v>
      </c>
      <c r="CO107" s="9">
        <v>58.46052631578947</v>
      </c>
      <c r="CP107" s="9">
        <v>35.46052631578947</v>
      </c>
      <c r="CQ107" s="9">
        <v>8.907894736842106</v>
      </c>
      <c r="CR107" s="9">
        <v>1.3552631578947367</v>
      </c>
      <c r="CS107" s="9">
        <v>1</v>
      </c>
      <c r="CT107" s="9">
        <v>182.10526315789474</v>
      </c>
      <c r="CU107" s="9">
        <v>57.368421052631575</v>
      </c>
      <c r="CV107" s="9">
        <v>25.32894736842105</v>
      </c>
      <c r="CW107" s="9">
        <v>5.776315789473684</v>
      </c>
      <c r="CX107" s="9">
        <v>15.842105263157894</v>
      </c>
      <c r="CY107" s="9">
        <v>6.421052631578947</v>
      </c>
      <c r="CZ107" s="9">
        <v>4</v>
      </c>
      <c r="DA107" s="9">
        <v>8.907894736842106</v>
      </c>
      <c r="DB107" s="9">
        <v>3</v>
      </c>
      <c r="DC107" s="9">
        <v>2.4210526315789473</v>
      </c>
      <c r="DD107" s="9">
        <v>1</v>
      </c>
      <c r="DE107" s="9">
        <v>114.82894736842105</v>
      </c>
      <c r="DF107" s="9">
        <v>8.06578947368421</v>
      </c>
      <c r="DG107" s="9">
        <v>20.263157894736842</v>
      </c>
      <c r="DH107" s="9">
        <v>21.55263157894737</v>
      </c>
      <c r="DI107" s="9">
        <v>37.75</v>
      </c>
      <c r="DJ107" s="9">
        <v>27.19736842105263</v>
      </c>
      <c r="DK107" s="9">
        <v>114.82894736842105</v>
      </c>
      <c r="DL107" s="9">
        <v>10.131578947368421</v>
      </c>
      <c r="DM107" s="9">
        <v>1.3552631578947367</v>
      </c>
      <c r="DN107" s="9">
        <v>3</v>
      </c>
      <c r="DO107" s="9">
        <v>2</v>
      </c>
      <c r="DP107" s="9">
        <v>0.35526315789473684</v>
      </c>
      <c r="DQ107" s="9">
        <v>17.776315789473685</v>
      </c>
      <c r="DR107" s="9">
        <v>10.131578947368421</v>
      </c>
      <c r="DS107" s="9">
        <v>8.710526315789473</v>
      </c>
      <c r="DT107" s="9">
        <v>5.421052631578947</v>
      </c>
      <c r="DU107" s="9">
        <v>1.3552631578947367</v>
      </c>
      <c r="DV107" s="9">
        <v>0</v>
      </c>
      <c r="DW107" s="9">
        <v>4.7105263157894735</v>
      </c>
      <c r="DX107" s="9">
        <v>5.065789473684211</v>
      </c>
      <c r="DY107" s="9">
        <v>3</v>
      </c>
      <c r="DZ107" s="9">
        <v>5.7105263157894735</v>
      </c>
      <c r="EA107" s="9">
        <v>9.842105263157894</v>
      </c>
      <c r="EB107" s="9">
        <v>19.19736842105263</v>
      </c>
      <c r="EC107" s="9">
        <v>7.065789473684211</v>
      </c>
      <c r="ED107" s="9">
        <v>114.82894736842105</v>
      </c>
      <c r="EE107" s="9">
        <v>9.710526315789473</v>
      </c>
      <c r="EF107" s="9">
        <v>17.19736842105263</v>
      </c>
      <c r="EG107" s="9">
        <v>15.842105263157894</v>
      </c>
      <c r="EH107" s="9">
        <v>8.06578947368421</v>
      </c>
      <c r="EI107" s="9">
        <v>26.32894736842105</v>
      </c>
      <c r="EJ107" s="9">
        <v>11.842105263157894</v>
      </c>
      <c r="EK107" s="9">
        <v>5.065789473684211</v>
      </c>
      <c r="EL107" s="9">
        <v>8.355263157894736</v>
      </c>
      <c r="EM107" s="9">
        <v>12.421052631578947</v>
      </c>
      <c r="EN107" s="9">
        <v>207.94736842105263</v>
      </c>
      <c r="EO107" s="9">
        <v>51.81578947368421</v>
      </c>
      <c r="EP107" s="9">
        <v>35.328947368421055</v>
      </c>
      <c r="EQ107" s="9">
        <v>38.03947368421053</v>
      </c>
      <c r="ER107" s="9">
        <v>17.263157894736842</v>
      </c>
      <c r="ES107" s="9">
        <v>65.5</v>
      </c>
      <c r="ET107" s="9">
        <v>142.93421052631578</v>
      </c>
      <c r="EU107" s="9">
        <v>109.53947368421052</v>
      </c>
      <c r="EV107" s="9">
        <v>33.39473684210526</v>
      </c>
      <c r="EW107" s="9">
        <v>29.394736842105264</v>
      </c>
      <c r="EX107" s="9">
        <v>4</v>
      </c>
      <c r="EY107" s="9">
        <v>109.53947368421052</v>
      </c>
      <c r="EZ107" s="9">
        <v>93.34210526315789</v>
      </c>
      <c r="FA107" s="9">
        <v>13.486842105263158</v>
      </c>
      <c r="FB107" s="9">
        <v>2.7105263157894735</v>
      </c>
      <c r="FC107" s="9">
        <v>0</v>
      </c>
      <c r="FD107" s="9">
        <v>0</v>
      </c>
      <c r="FE107" s="9">
        <v>19.842105263157894</v>
      </c>
      <c r="FF107" s="9">
        <v>13.131578947368421</v>
      </c>
      <c r="FG107" s="9">
        <v>9.06578947368421</v>
      </c>
      <c r="FH107" s="9">
        <v>18.61842105263158</v>
      </c>
      <c r="FI107" s="9">
        <v>22.19736842105263</v>
      </c>
      <c r="FJ107" s="9">
        <v>4.421052631578947</v>
      </c>
      <c r="FK107" s="9">
        <v>4.7105263157894735</v>
      </c>
      <c r="FL107" s="9">
        <v>3.3552631578947367</v>
      </c>
      <c r="FM107" s="9">
        <v>0</v>
      </c>
      <c r="FN107" s="9">
        <v>3.7105263157894735</v>
      </c>
      <c r="FO107" s="9">
        <v>2.7105263157894735</v>
      </c>
      <c r="FP107" s="9">
        <v>3</v>
      </c>
      <c r="FQ107" s="9">
        <v>0</v>
      </c>
      <c r="FR107" s="9">
        <v>0</v>
      </c>
      <c r="FS107" s="9">
        <v>4.776315789473684</v>
      </c>
      <c r="FT107" s="9">
        <v>109.53947368421052</v>
      </c>
      <c r="FU107" s="9">
        <v>4.065789473684211</v>
      </c>
      <c r="FV107" s="9">
        <v>32.26315789473684</v>
      </c>
      <c r="FW107" s="9">
        <v>14.710526315789474</v>
      </c>
      <c r="FX107" s="9">
        <v>6.421052631578947</v>
      </c>
      <c r="FY107" s="9">
        <v>3.7105263157894735</v>
      </c>
      <c r="FZ107" s="9">
        <v>1</v>
      </c>
      <c r="GA107" s="9">
        <v>0.35526315789473684</v>
      </c>
      <c r="GB107" s="9">
        <v>2.3552631578947367</v>
      </c>
      <c r="GC107" s="9">
        <v>5.421052631578947</v>
      </c>
      <c r="GD107" s="9">
        <v>14.421052631578947</v>
      </c>
      <c r="GE107" s="9">
        <v>11.421052631578947</v>
      </c>
      <c r="GF107" s="9">
        <v>34.973684210526315</v>
      </c>
      <c r="GG107" s="9">
        <v>29.61842105263158</v>
      </c>
      <c r="GH107" s="9">
        <v>0</v>
      </c>
      <c r="GI107" s="9">
        <v>0</v>
      </c>
      <c r="GJ107" s="9">
        <v>3</v>
      </c>
      <c r="GK107" s="9">
        <v>1</v>
      </c>
      <c r="GL107" s="9">
        <v>1.3552631578947367</v>
      </c>
      <c r="GM107" s="9">
        <v>148.35526315789474</v>
      </c>
      <c r="GN107" s="9">
        <v>33.68421052631579</v>
      </c>
      <c r="GO107" s="9">
        <v>0</v>
      </c>
      <c r="GP107" s="9">
        <v>1</v>
      </c>
      <c r="GQ107" s="9">
        <v>24.815789473684212</v>
      </c>
      <c r="GR107" s="9">
        <v>0</v>
      </c>
      <c r="GS107" s="9">
        <v>68.43421052631578</v>
      </c>
      <c r="GT107" s="9">
        <v>7.7105263157894735</v>
      </c>
      <c r="GU107" s="9">
        <v>0</v>
      </c>
      <c r="GV107" s="9">
        <v>2</v>
      </c>
      <c r="GW107" s="9">
        <v>6.355263157894736</v>
      </c>
      <c r="GX107" s="9">
        <v>4.355263157894736</v>
      </c>
    </row>
    <row r="108" spans="1:206" ht="12.75">
      <c r="A108" s="5" t="s">
        <v>464</v>
      </c>
      <c r="B108" s="9">
        <v>372.48</v>
      </c>
      <c r="C108" s="9">
        <v>50.95909090909091</v>
      </c>
      <c r="D108" s="9">
        <v>1.3318181818181818</v>
      </c>
      <c r="E108" s="9">
        <v>3.6863636363636365</v>
      </c>
      <c r="F108" s="9">
        <v>4.504545454545454</v>
      </c>
      <c r="G108" s="9">
        <v>11.268181818181818</v>
      </c>
      <c r="H108" s="9">
        <v>15.263636363636364</v>
      </c>
      <c r="I108" s="9">
        <v>11.268181818181818</v>
      </c>
      <c r="J108" s="9">
        <v>3.6363636363636367</v>
      </c>
      <c r="K108" s="9">
        <v>5.0181818181818185</v>
      </c>
      <c r="L108" s="9">
        <v>34.05909090909091</v>
      </c>
      <c r="M108" s="9">
        <v>11.881818181818181</v>
      </c>
      <c r="N108" s="9">
        <v>27.45</v>
      </c>
      <c r="O108" s="9">
        <v>23.50909090909091</v>
      </c>
      <c r="P108" s="9">
        <v>50.95909090909091</v>
      </c>
      <c r="Q108" s="9">
        <v>0</v>
      </c>
      <c r="R108" s="9">
        <v>23.763636363636362</v>
      </c>
      <c r="S108" s="9">
        <v>6.35</v>
      </c>
      <c r="T108" s="9">
        <v>11.268181818181818</v>
      </c>
      <c r="U108" s="9">
        <v>3.0727272727272728</v>
      </c>
      <c r="V108" s="9">
        <v>2.5090909090909093</v>
      </c>
      <c r="W108" s="9">
        <v>0.5636363636363636</v>
      </c>
      <c r="X108" s="9">
        <v>0</v>
      </c>
      <c r="Y108" s="9">
        <v>10.55</v>
      </c>
      <c r="Z108" s="9">
        <v>1.8954545454545455</v>
      </c>
      <c r="AA108" s="9">
        <v>0</v>
      </c>
      <c r="AB108" s="9">
        <v>1.7409090909090907</v>
      </c>
      <c r="AC108" s="9">
        <v>9.013636363636364</v>
      </c>
      <c r="AD108" s="9">
        <v>36.82272727272727</v>
      </c>
      <c r="AE108" s="9">
        <v>1.7409090909090907</v>
      </c>
      <c r="AF108" s="9">
        <v>11.268181818181818</v>
      </c>
      <c r="AG108" s="9">
        <v>7.322727272727272</v>
      </c>
      <c r="AH108" s="9">
        <v>3.431818181818182</v>
      </c>
      <c r="AI108" s="9">
        <v>26.836363636363636</v>
      </c>
      <c r="AJ108" s="9">
        <v>12.495454545454544</v>
      </c>
      <c r="AK108" s="9">
        <v>8.040909090909091</v>
      </c>
      <c r="AL108" s="9">
        <v>2.459090909090909</v>
      </c>
      <c r="AM108" s="9">
        <v>1.1272727272727272</v>
      </c>
      <c r="AN108" s="9">
        <v>6.25</v>
      </c>
      <c r="AO108" s="9">
        <v>7.118181818181817</v>
      </c>
      <c r="AP108" s="9">
        <v>37.59090909090909</v>
      </c>
      <c r="AQ108" s="9">
        <v>43.17272727272727</v>
      </c>
      <c r="AR108" s="9">
        <v>2.5090909090909093</v>
      </c>
      <c r="AS108" s="9">
        <v>0</v>
      </c>
      <c r="AT108" s="9">
        <v>1.690909090909091</v>
      </c>
      <c r="AU108" s="9">
        <v>3.5863636363636364</v>
      </c>
      <c r="AV108" s="9">
        <v>50.95909090909091</v>
      </c>
      <c r="AW108" s="9">
        <v>30.57272727272727</v>
      </c>
      <c r="AX108" s="9">
        <v>18.695454545454545</v>
      </c>
      <c r="AY108" s="9">
        <v>0</v>
      </c>
      <c r="AZ108" s="9">
        <v>0</v>
      </c>
      <c r="BA108" s="9">
        <v>1.690909090909091</v>
      </c>
      <c r="BB108" s="9">
        <v>0</v>
      </c>
      <c r="BC108" s="9">
        <v>50.95909090909091</v>
      </c>
      <c r="BD108" s="9">
        <v>23.91818181818182</v>
      </c>
      <c r="BE108" s="9">
        <v>13.572727272727272</v>
      </c>
      <c r="BF108" s="9">
        <v>4.659090909090909</v>
      </c>
      <c r="BG108" s="9">
        <v>0</v>
      </c>
      <c r="BH108" s="9">
        <v>4.609090909090909</v>
      </c>
      <c r="BI108" s="9">
        <v>1.9454545454545453</v>
      </c>
      <c r="BJ108" s="9">
        <v>2.2545454545454544</v>
      </c>
      <c r="BK108" s="9">
        <v>0</v>
      </c>
      <c r="BL108" s="9">
        <v>50.95909090909091</v>
      </c>
      <c r="BM108" s="9">
        <v>23.60909090909091</v>
      </c>
      <c r="BN108" s="9">
        <v>1.8954545454545455</v>
      </c>
      <c r="BO108" s="9">
        <v>4.3545454545454545</v>
      </c>
      <c r="BP108" s="9">
        <v>0</v>
      </c>
      <c r="BQ108" s="9">
        <v>17.104545454545455</v>
      </c>
      <c r="BR108" s="9">
        <v>3.381818181818182</v>
      </c>
      <c r="BS108" s="9">
        <v>50.95909090909091</v>
      </c>
      <c r="BT108" s="9">
        <v>29.754545454545454</v>
      </c>
      <c r="BU108" s="9">
        <v>18.181818181818183</v>
      </c>
      <c r="BV108" s="9">
        <v>0.5636363636363636</v>
      </c>
      <c r="BW108" s="9">
        <v>0.5636363636363636</v>
      </c>
      <c r="BX108" s="9">
        <v>0</v>
      </c>
      <c r="BY108" s="9">
        <v>1.1272727272727272</v>
      </c>
      <c r="BZ108" s="9">
        <v>1.8954545454545455</v>
      </c>
      <c r="CA108" s="9">
        <v>0</v>
      </c>
      <c r="CB108" s="9">
        <v>0</v>
      </c>
      <c r="CC108" s="9">
        <v>1.1272727272727272</v>
      </c>
      <c r="CD108" s="9">
        <v>0.7681818181818182</v>
      </c>
      <c r="CE108" s="9">
        <v>50.19090909090909</v>
      </c>
      <c r="CF108" s="9">
        <v>49.06363636363636</v>
      </c>
      <c r="CG108" s="9">
        <v>1.1272727272727272</v>
      </c>
      <c r="CH108" s="9">
        <v>0</v>
      </c>
      <c r="CI108" s="9">
        <v>3.0727272727272728</v>
      </c>
      <c r="CJ108" s="9">
        <v>47.11818181818182</v>
      </c>
      <c r="CK108" s="9">
        <v>13.113636363636363</v>
      </c>
      <c r="CL108" s="9">
        <v>1.690909090909091</v>
      </c>
      <c r="CM108" s="9">
        <v>42.30454545454545</v>
      </c>
      <c r="CN108" s="9">
        <v>4.454545454545455</v>
      </c>
      <c r="CO108" s="9">
        <v>16.954545454545457</v>
      </c>
      <c r="CP108" s="9">
        <v>4.659090909090909</v>
      </c>
      <c r="CQ108" s="9">
        <v>2.1</v>
      </c>
      <c r="CR108" s="9">
        <v>0.20454545454545456</v>
      </c>
      <c r="CS108" s="9">
        <v>0</v>
      </c>
      <c r="CT108" s="9">
        <v>42.30454545454545</v>
      </c>
      <c r="CU108" s="9">
        <v>13.931818181818183</v>
      </c>
      <c r="CV108" s="9">
        <v>6.759090909090909</v>
      </c>
      <c r="CW108" s="9">
        <v>0.5636363636363636</v>
      </c>
      <c r="CX108" s="9">
        <v>2.1</v>
      </c>
      <c r="CY108" s="9">
        <v>3.381818181818182</v>
      </c>
      <c r="CZ108" s="9">
        <v>1.1272727272727272</v>
      </c>
      <c r="DA108" s="9">
        <v>2.1</v>
      </c>
      <c r="DB108" s="9">
        <v>0.5636363636363636</v>
      </c>
      <c r="DC108" s="9">
        <v>0.20454545454545456</v>
      </c>
      <c r="DD108" s="9">
        <v>0</v>
      </c>
      <c r="DE108" s="9">
        <v>26.272727272727273</v>
      </c>
      <c r="DF108" s="9">
        <v>2.713636363636364</v>
      </c>
      <c r="DG108" s="9">
        <v>2.713636363636364</v>
      </c>
      <c r="DH108" s="9">
        <v>2.6636363636363636</v>
      </c>
      <c r="DI108" s="9">
        <v>9.322727272727272</v>
      </c>
      <c r="DJ108" s="9">
        <v>8.85909090909091</v>
      </c>
      <c r="DK108" s="9">
        <v>26.272727272727273</v>
      </c>
      <c r="DL108" s="9">
        <v>4.404545454545454</v>
      </c>
      <c r="DM108" s="9">
        <v>0</v>
      </c>
      <c r="DN108" s="9">
        <v>0.20454545454545456</v>
      </c>
      <c r="DO108" s="9">
        <v>0</v>
      </c>
      <c r="DP108" s="9">
        <v>0.5636363636363636</v>
      </c>
      <c r="DQ108" s="9">
        <v>2.3045454545454547</v>
      </c>
      <c r="DR108" s="9">
        <v>2.1</v>
      </c>
      <c r="DS108" s="9">
        <v>1.3318181818181818</v>
      </c>
      <c r="DT108" s="9">
        <v>1.1772727272727272</v>
      </c>
      <c r="DU108" s="9">
        <v>0</v>
      </c>
      <c r="DV108" s="9">
        <v>0.5636363636363636</v>
      </c>
      <c r="DW108" s="9">
        <v>4.404545454545454</v>
      </c>
      <c r="DX108" s="9">
        <v>0.4090909090909091</v>
      </c>
      <c r="DY108" s="9">
        <v>0.5636363636363636</v>
      </c>
      <c r="DZ108" s="9">
        <v>1.5363636363636364</v>
      </c>
      <c r="EA108" s="9">
        <v>0.7681818181818182</v>
      </c>
      <c r="EB108" s="9">
        <v>2.6636363636363636</v>
      </c>
      <c r="EC108" s="9">
        <v>3.2772727272727273</v>
      </c>
      <c r="ED108" s="9">
        <v>26.272727272727273</v>
      </c>
      <c r="EE108" s="9">
        <v>2.918181818181818</v>
      </c>
      <c r="EF108" s="9">
        <v>1.8954545454545455</v>
      </c>
      <c r="EG108" s="9">
        <v>3.790909090909091</v>
      </c>
      <c r="EH108" s="9">
        <v>0.9727272727272727</v>
      </c>
      <c r="EI108" s="9">
        <v>7.322727272727272</v>
      </c>
      <c r="EJ108" s="9">
        <v>3.6363636363636367</v>
      </c>
      <c r="EK108" s="9">
        <v>0</v>
      </c>
      <c r="EL108" s="9">
        <v>1.1772727272727272</v>
      </c>
      <c r="EM108" s="9">
        <v>4.559090909090909</v>
      </c>
      <c r="EN108" s="9">
        <v>45.94090909090909</v>
      </c>
      <c r="EO108" s="9">
        <v>16.136363636363637</v>
      </c>
      <c r="EP108" s="9">
        <v>10.704545454545455</v>
      </c>
      <c r="EQ108" s="9">
        <v>5.886363636363637</v>
      </c>
      <c r="ER108" s="9">
        <v>5.327272727272727</v>
      </c>
      <c r="ES108" s="9">
        <v>7.886363636363637</v>
      </c>
      <c r="ET108" s="9">
        <v>41.127272727272725</v>
      </c>
      <c r="EU108" s="9">
        <v>23.763636363636362</v>
      </c>
      <c r="EV108" s="9">
        <v>17.363636363636363</v>
      </c>
      <c r="EW108" s="9">
        <v>15.727272727272728</v>
      </c>
      <c r="EX108" s="9">
        <v>1.6363636363636365</v>
      </c>
      <c r="EY108" s="9">
        <v>23.763636363636362</v>
      </c>
      <c r="EZ108" s="9">
        <v>19.922727272727272</v>
      </c>
      <c r="FA108" s="9">
        <v>2.868181818181818</v>
      </c>
      <c r="FB108" s="9">
        <v>0.7681818181818182</v>
      </c>
      <c r="FC108" s="9">
        <v>0.20454545454545456</v>
      </c>
      <c r="FD108" s="9">
        <v>0</v>
      </c>
      <c r="FE108" s="9">
        <v>2.6636363636363636</v>
      </c>
      <c r="FF108" s="9">
        <v>3.6863636363636365</v>
      </c>
      <c r="FG108" s="9">
        <v>2.5090909090909093</v>
      </c>
      <c r="FH108" s="9">
        <v>6.659090909090909</v>
      </c>
      <c r="FI108" s="9">
        <v>2.5090909090909093</v>
      </c>
      <c r="FJ108" s="9">
        <v>1.3318181818181818</v>
      </c>
      <c r="FK108" s="9">
        <v>0.9727272727272727</v>
      </c>
      <c r="FL108" s="9">
        <v>0.5636363636363636</v>
      </c>
      <c r="FM108" s="9">
        <v>0.20454545454545456</v>
      </c>
      <c r="FN108" s="9">
        <v>0.20454545454545456</v>
      </c>
      <c r="FO108" s="9">
        <v>1.1272727272727272</v>
      </c>
      <c r="FP108" s="9">
        <v>0</v>
      </c>
      <c r="FQ108" s="9">
        <v>0</v>
      </c>
      <c r="FR108" s="9">
        <v>0.20454545454545456</v>
      </c>
      <c r="FS108" s="9">
        <v>1.1272727272727272</v>
      </c>
      <c r="FT108" s="9">
        <v>23.763636363636362</v>
      </c>
      <c r="FU108" s="9">
        <v>0.7681818181818182</v>
      </c>
      <c r="FV108" s="9">
        <v>3.2772727272727273</v>
      </c>
      <c r="FW108" s="9">
        <v>1.3318181818181818</v>
      </c>
      <c r="FX108" s="9">
        <v>0.9727272727272727</v>
      </c>
      <c r="FY108" s="9">
        <v>0.20454545454545456</v>
      </c>
      <c r="FZ108" s="9">
        <v>0</v>
      </c>
      <c r="GA108" s="9">
        <v>0</v>
      </c>
      <c r="GB108" s="9">
        <v>0.20454545454545456</v>
      </c>
      <c r="GC108" s="9">
        <v>1.3318181818181818</v>
      </c>
      <c r="GD108" s="9">
        <v>1.3318181818181818</v>
      </c>
      <c r="GE108" s="9">
        <v>2.3045454545454547</v>
      </c>
      <c r="GF108" s="9">
        <v>8.4</v>
      </c>
      <c r="GG108" s="9">
        <v>5.9409090909090905</v>
      </c>
      <c r="GH108" s="9">
        <v>0.5636363636363636</v>
      </c>
      <c r="GI108" s="9">
        <v>0</v>
      </c>
      <c r="GJ108" s="9">
        <v>0</v>
      </c>
      <c r="GK108" s="9">
        <v>1.3318181818181818</v>
      </c>
      <c r="GL108" s="9">
        <v>0.5636363636363636</v>
      </c>
      <c r="GM108" s="9">
        <v>30.522727272727273</v>
      </c>
      <c r="GN108" s="9">
        <v>13.418181818181818</v>
      </c>
      <c r="GO108" s="9">
        <v>0</v>
      </c>
      <c r="GP108" s="9">
        <v>0.5636363636363636</v>
      </c>
      <c r="GQ108" s="9">
        <v>1.3818181818181818</v>
      </c>
      <c r="GR108" s="9">
        <v>0</v>
      </c>
      <c r="GS108" s="9">
        <v>9.781818181818181</v>
      </c>
      <c r="GT108" s="9">
        <v>2.15</v>
      </c>
      <c r="GU108" s="9">
        <v>0</v>
      </c>
      <c r="GV108" s="9">
        <v>0</v>
      </c>
      <c r="GW108" s="9">
        <v>1.3318181818181818</v>
      </c>
      <c r="GX108" s="9">
        <v>1.8954545454545455</v>
      </c>
    </row>
    <row r="109" spans="1:206" ht="12.75">
      <c r="A109" s="5" t="s">
        <v>361</v>
      </c>
      <c r="B109" s="9">
        <v>271.1</v>
      </c>
      <c r="C109" s="9">
        <v>471.40298622818216</v>
      </c>
      <c r="D109" s="9">
        <v>19.733900116114654</v>
      </c>
      <c r="E109" s="9">
        <v>76.0804133074294</v>
      </c>
      <c r="F109" s="9">
        <v>49.46221377064663</v>
      </c>
      <c r="G109" s="9">
        <v>80.89466645915041</v>
      </c>
      <c r="H109" s="9">
        <v>113.79932841934897</v>
      </c>
      <c r="I109" s="9">
        <v>103.84570788962459</v>
      </c>
      <c r="J109" s="9">
        <v>27.586756265867486</v>
      </c>
      <c r="K109" s="9">
        <v>95.81431342354405</v>
      </c>
      <c r="L109" s="9">
        <v>282.0381171194701</v>
      </c>
      <c r="M109" s="9">
        <v>93.55055568516798</v>
      </c>
      <c r="N109" s="9">
        <v>227.11631102988918</v>
      </c>
      <c r="O109" s="9">
        <v>244.28667519829298</v>
      </c>
      <c r="P109" s="9">
        <v>458.4987757061298</v>
      </c>
      <c r="Q109" s="9">
        <v>12.904210522052352</v>
      </c>
      <c r="R109" s="9">
        <v>199.55950780424988</v>
      </c>
      <c r="S109" s="9">
        <v>56.77673971921378</v>
      </c>
      <c r="T109" s="9">
        <v>79.92262079367549</v>
      </c>
      <c r="U109" s="9">
        <v>28.110586648841753</v>
      </c>
      <c r="V109" s="9">
        <v>20.75355221522927</v>
      </c>
      <c r="W109" s="9">
        <v>11.32022497161482</v>
      </c>
      <c r="X109" s="9">
        <v>2.67578345567476</v>
      </c>
      <c r="Y109" s="9">
        <v>120.48898538790087</v>
      </c>
      <c r="Z109" s="9">
        <v>9.49128753922008</v>
      </c>
      <c r="AA109" s="9">
        <v>12.938466457586415</v>
      </c>
      <c r="AB109" s="9">
        <v>37.65597126583137</v>
      </c>
      <c r="AC109" s="9">
        <v>12.378319294221248</v>
      </c>
      <c r="AD109" s="9">
        <v>299.7129083562854</v>
      </c>
      <c r="AE109" s="9">
        <v>11.822841509529768</v>
      </c>
      <c r="AF109" s="9">
        <v>100.80799076027255</v>
      </c>
      <c r="AG109" s="9">
        <v>67.45376096526371</v>
      </c>
      <c r="AH109" s="9">
        <v>19.474914569183845</v>
      </c>
      <c r="AI109" s="9">
        <v>282.61482683515123</v>
      </c>
      <c r="AJ109" s="9">
        <v>127.51250788048607</v>
      </c>
      <c r="AK109" s="9">
        <v>41.77824004049986</v>
      </c>
      <c r="AL109" s="9">
        <v>14.400145671955343</v>
      </c>
      <c r="AM109" s="9">
        <v>5.097265800089646</v>
      </c>
      <c r="AN109" s="9">
        <v>27.602298186090774</v>
      </c>
      <c r="AO109" s="9">
        <v>44.8963447291585</v>
      </c>
      <c r="AP109" s="9">
        <v>398.90434331293284</v>
      </c>
      <c r="AQ109" s="9">
        <v>430.3685521817401</v>
      </c>
      <c r="AR109" s="9">
        <v>26.875622995863257</v>
      </c>
      <c r="AS109" s="9">
        <v>5.607711875753113</v>
      </c>
      <c r="AT109" s="9">
        <v>3.925022478979117</v>
      </c>
      <c r="AU109" s="9">
        <v>4.626076695846587</v>
      </c>
      <c r="AV109" s="9">
        <v>471.40298622818216</v>
      </c>
      <c r="AW109" s="9">
        <v>341.0031399165091</v>
      </c>
      <c r="AX109" s="9">
        <v>104.86399848551594</v>
      </c>
      <c r="AY109" s="9">
        <v>2.285459171525175</v>
      </c>
      <c r="AZ109" s="9">
        <v>2.7128774839618215</v>
      </c>
      <c r="BA109" s="9">
        <v>15.496584476881955</v>
      </c>
      <c r="BB109" s="9">
        <v>0.21686746987951808</v>
      </c>
      <c r="BC109" s="9">
        <v>471.40298622818216</v>
      </c>
      <c r="BD109" s="9">
        <v>259.1669659246695</v>
      </c>
      <c r="BE109" s="9">
        <v>65.53814627788222</v>
      </c>
      <c r="BF109" s="9">
        <v>68.30021944291337</v>
      </c>
      <c r="BG109" s="9">
        <v>15.561440684355471</v>
      </c>
      <c r="BH109" s="9">
        <v>31.166637309540157</v>
      </c>
      <c r="BI109" s="9">
        <v>18.44348342276766</v>
      </c>
      <c r="BJ109" s="9">
        <v>12.682614905184138</v>
      </c>
      <c r="BK109" s="9">
        <v>0.5434782608695652</v>
      </c>
      <c r="BL109" s="9">
        <v>471.40298622818216</v>
      </c>
      <c r="BM109" s="9">
        <v>177.5232610268418</v>
      </c>
      <c r="BN109" s="9">
        <v>38.48064613463254</v>
      </c>
      <c r="BO109" s="9">
        <v>35.591227422569595</v>
      </c>
      <c r="BP109" s="9">
        <v>0.14457831325301204</v>
      </c>
      <c r="BQ109" s="9">
        <v>188.52212428272583</v>
      </c>
      <c r="BR109" s="9">
        <v>29.461668137503707</v>
      </c>
      <c r="BS109" s="9">
        <v>471.40298622818216</v>
      </c>
      <c r="BT109" s="9">
        <v>313.2103839926174</v>
      </c>
      <c r="BU109" s="9">
        <v>116.71651221241267</v>
      </c>
      <c r="BV109" s="9">
        <v>4.010309278350515</v>
      </c>
      <c r="BW109" s="9">
        <v>1.072289156626506</v>
      </c>
      <c r="BX109" s="9">
        <v>1.2854591715251746</v>
      </c>
      <c r="BY109" s="9">
        <v>15.721088790012512</v>
      </c>
      <c r="BZ109" s="9">
        <v>34.393491588175074</v>
      </c>
      <c r="CA109" s="9">
        <v>4.084358950818964</v>
      </c>
      <c r="CB109" s="9">
        <v>2.18776404318573</v>
      </c>
      <c r="CC109" s="9">
        <v>3.7951807228915664</v>
      </c>
      <c r="CD109" s="9">
        <v>24.32618787127881</v>
      </c>
      <c r="CE109" s="9">
        <v>460.69624270627656</v>
      </c>
      <c r="CF109" s="9">
        <v>459.3369651658144</v>
      </c>
      <c r="CG109" s="9">
        <v>0.8157992795925972</v>
      </c>
      <c r="CH109" s="9">
        <v>0.5434782608695652</v>
      </c>
      <c r="CI109" s="9">
        <v>11.03262978859853</v>
      </c>
      <c r="CJ109" s="9">
        <v>443.6197718555011</v>
      </c>
      <c r="CK109" s="9">
        <v>123.32894504198636</v>
      </c>
      <c r="CL109" s="9">
        <v>24.473347317682077</v>
      </c>
      <c r="CM109" s="9">
        <v>348.0019165387706</v>
      </c>
      <c r="CN109" s="9">
        <v>45.76538648467095</v>
      </c>
      <c r="CO109" s="9">
        <v>126.65903427111088</v>
      </c>
      <c r="CP109" s="9">
        <v>49.61820107974144</v>
      </c>
      <c r="CQ109" s="9">
        <v>9.17718650043017</v>
      </c>
      <c r="CR109" s="9">
        <v>5.44208037801225</v>
      </c>
      <c r="CS109" s="9">
        <v>1</v>
      </c>
      <c r="CT109" s="9">
        <v>348.0019165387706</v>
      </c>
      <c r="CU109" s="9">
        <v>110.34002782480489</v>
      </c>
      <c r="CV109" s="9">
        <v>75.22444298052343</v>
      </c>
      <c r="CW109" s="9">
        <v>8.259264813683181</v>
      </c>
      <c r="CX109" s="9">
        <v>15.705617784520351</v>
      </c>
      <c r="CY109" s="9">
        <v>8.945587772922211</v>
      </c>
      <c r="CZ109" s="9">
        <v>2.20511447315571</v>
      </c>
      <c r="DA109" s="9">
        <v>9.17718650043017</v>
      </c>
      <c r="DB109" s="9">
        <v>2.5434782608695654</v>
      </c>
      <c r="DC109" s="9">
        <v>1.6800010323796188</v>
      </c>
      <c r="DD109" s="9">
        <v>1.5434782608695652</v>
      </c>
      <c r="DE109" s="9">
        <v>227.4847022135355</v>
      </c>
      <c r="DF109" s="9">
        <v>15.155682758860598</v>
      </c>
      <c r="DG109" s="9">
        <v>43.94327057775596</v>
      </c>
      <c r="DH109" s="9">
        <v>31.936750222904926</v>
      </c>
      <c r="DI109" s="9">
        <v>91.98154778357143</v>
      </c>
      <c r="DJ109" s="9">
        <v>44.4674508704426</v>
      </c>
      <c r="DK109" s="9">
        <v>227.4847022135355</v>
      </c>
      <c r="DL109" s="9">
        <v>9.125515900504695</v>
      </c>
      <c r="DM109" s="9">
        <v>1.9375</v>
      </c>
      <c r="DN109" s="9">
        <v>9.313382923031401</v>
      </c>
      <c r="DO109" s="9">
        <v>2.2234792932491843</v>
      </c>
      <c r="DP109" s="9">
        <v>4.227837380011293</v>
      </c>
      <c r="DQ109" s="9">
        <v>15.450201263178181</v>
      </c>
      <c r="DR109" s="9">
        <v>24.383414121831034</v>
      </c>
      <c r="DS109" s="9">
        <v>5.407975209703864</v>
      </c>
      <c r="DT109" s="9">
        <v>28.860274642435108</v>
      </c>
      <c r="DU109" s="9">
        <v>2.9588483805351276</v>
      </c>
      <c r="DV109" s="9">
        <v>2.2234792932491843</v>
      </c>
      <c r="DW109" s="9">
        <v>12.029715420209715</v>
      </c>
      <c r="DX109" s="9">
        <v>9.48819569990043</v>
      </c>
      <c r="DY109" s="9">
        <v>8.937795196047276</v>
      </c>
      <c r="DZ109" s="9">
        <v>12.128887006576722</v>
      </c>
      <c r="EA109" s="9">
        <v>20.707022788657937</v>
      </c>
      <c r="EB109" s="9">
        <v>32.487253031054635</v>
      </c>
      <c r="EC109" s="9">
        <v>25.59392466335973</v>
      </c>
      <c r="ED109" s="9">
        <v>227.4847022135355</v>
      </c>
      <c r="EE109" s="9">
        <v>40.1023445932028</v>
      </c>
      <c r="EF109" s="9">
        <v>34.54860872994794</v>
      </c>
      <c r="EG109" s="9">
        <v>31.567393326851036</v>
      </c>
      <c r="EH109" s="9">
        <v>19.82240688174295</v>
      </c>
      <c r="EI109" s="9">
        <v>33.09589329451904</v>
      </c>
      <c r="EJ109" s="9">
        <v>23.45736506686166</v>
      </c>
      <c r="EK109" s="9">
        <v>12.462125550231335</v>
      </c>
      <c r="EL109" s="9">
        <v>12.46405293793007</v>
      </c>
      <c r="EM109" s="9">
        <v>19.96451183224869</v>
      </c>
      <c r="EN109" s="9">
        <v>375.58867280463807</v>
      </c>
      <c r="EO109" s="9">
        <v>72.90633973926523</v>
      </c>
      <c r="EP109" s="9">
        <v>60.98056535723947</v>
      </c>
      <c r="EQ109" s="9">
        <v>49.13944381582516</v>
      </c>
      <c r="ER109" s="9">
        <v>35.02209136335197</v>
      </c>
      <c r="ES109" s="9">
        <v>157.54023252895627</v>
      </c>
      <c r="ET109" s="9">
        <v>274.0612993984355</v>
      </c>
      <c r="EU109" s="9">
        <v>199.55950780424988</v>
      </c>
      <c r="EV109" s="9">
        <v>74.50179159418559</v>
      </c>
      <c r="EW109" s="9">
        <v>71.0619649527809</v>
      </c>
      <c r="EX109" s="9">
        <v>3.439826641404693</v>
      </c>
      <c r="EY109" s="9">
        <v>199.55950780424988</v>
      </c>
      <c r="EZ109" s="9">
        <v>136.52138444281061</v>
      </c>
      <c r="FA109" s="9">
        <v>42.73603720592347</v>
      </c>
      <c r="FB109" s="9">
        <v>10.607191754029103</v>
      </c>
      <c r="FC109" s="9">
        <v>7.660128601397036</v>
      </c>
      <c r="FD109" s="9">
        <v>2.034765800089646</v>
      </c>
      <c r="FE109" s="9">
        <v>27.064129048749848</v>
      </c>
      <c r="FF109" s="9">
        <v>29.712610670463935</v>
      </c>
      <c r="FG109" s="9">
        <v>20.17241008776559</v>
      </c>
      <c r="FH109" s="9">
        <v>37.6026208222553</v>
      </c>
      <c r="FI109" s="9">
        <v>36.772663161041194</v>
      </c>
      <c r="FJ109" s="9">
        <v>6.486876189700036</v>
      </c>
      <c r="FK109" s="9">
        <v>10.101495084870091</v>
      </c>
      <c r="FL109" s="9">
        <v>3.3364854415537426</v>
      </c>
      <c r="FM109" s="9">
        <v>0.5434782608695652</v>
      </c>
      <c r="FN109" s="9">
        <v>11.75795789262284</v>
      </c>
      <c r="FO109" s="9">
        <v>6.748072612301266</v>
      </c>
      <c r="FP109" s="9">
        <v>3.8203617689277722</v>
      </c>
      <c r="FQ109" s="9">
        <v>0</v>
      </c>
      <c r="FR109" s="9">
        <v>1</v>
      </c>
      <c r="FS109" s="9">
        <v>4.440346763128702</v>
      </c>
      <c r="FT109" s="9">
        <v>199.55950780424988</v>
      </c>
      <c r="FU109" s="9">
        <v>6.542534141116615</v>
      </c>
      <c r="FV109" s="9">
        <v>55.68746826414555</v>
      </c>
      <c r="FW109" s="9">
        <v>16.18279031153107</v>
      </c>
      <c r="FX109" s="9">
        <v>6.58783944477053</v>
      </c>
      <c r="FY109" s="9">
        <v>11.75795789262284</v>
      </c>
      <c r="FZ109" s="9">
        <v>2.1948051948051948</v>
      </c>
      <c r="GA109" s="9">
        <v>3.6180211541036282</v>
      </c>
      <c r="GB109" s="9">
        <v>5.945131543714018</v>
      </c>
      <c r="GC109" s="9">
        <v>13.847265800089646</v>
      </c>
      <c r="GD109" s="9">
        <v>13.216863248660204</v>
      </c>
      <c r="GE109" s="9">
        <v>14.369893017207286</v>
      </c>
      <c r="GF109" s="9">
        <v>63.96038123107202</v>
      </c>
      <c r="GG109" s="9">
        <v>44.258601411589765</v>
      </c>
      <c r="GH109" s="9">
        <v>1</v>
      </c>
      <c r="GI109" s="9">
        <v>3</v>
      </c>
      <c r="GJ109" s="9">
        <v>4.597402597402597</v>
      </c>
      <c r="GK109" s="9">
        <v>10.540280404509058</v>
      </c>
      <c r="GL109" s="9">
        <v>0.5640968175705962</v>
      </c>
      <c r="GM109" s="9">
        <v>313.73147262132056</v>
      </c>
      <c r="GN109" s="9">
        <v>84.87092011920618</v>
      </c>
      <c r="GO109" s="9">
        <v>0</v>
      </c>
      <c r="GP109" s="9">
        <v>2.7027239392352014</v>
      </c>
      <c r="GQ109" s="9">
        <v>29.32212535315343</v>
      </c>
      <c r="GR109" s="9">
        <v>2.833118556701031</v>
      </c>
      <c r="GS109" s="9">
        <v>124.3518612833166</v>
      </c>
      <c r="GT109" s="9">
        <v>20.578292594022816</v>
      </c>
      <c r="GU109" s="9">
        <v>0.07228915662650602</v>
      </c>
      <c r="GV109" s="9">
        <v>6.23326844987569</v>
      </c>
      <c r="GW109" s="9">
        <v>37.551969539400886</v>
      </c>
      <c r="GX109" s="9">
        <v>5.214903629782216</v>
      </c>
    </row>
    <row r="110" spans="1:206" ht="12.75">
      <c r="A110" s="5" t="s">
        <v>465</v>
      </c>
      <c r="B110" s="9">
        <v>83.52</v>
      </c>
      <c r="C110" s="9">
        <v>30.930232558139537</v>
      </c>
      <c r="D110" s="9">
        <v>0.4418604651162791</v>
      </c>
      <c r="E110" s="9">
        <v>4.4186046511627906</v>
      </c>
      <c r="F110" s="9">
        <v>7.069767441860465</v>
      </c>
      <c r="G110" s="9">
        <v>5.744186046511628</v>
      </c>
      <c r="H110" s="9">
        <v>7.069767441860465</v>
      </c>
      <c r="I110" s="9">
        <v>5.744186046511628</v>
      </c>
      <c r="J110" s="9">
        <v>0.4418604651162791</v>
      </c>
      <c r="K110" s="9">
        <v>4.8604651162790695</v>
      </c>
      <c r="L110" s="9">
        <v>23.86046511627907</v>
      </c>
      <c r="M110" s="9">
        <v>2.2093023255813953</v>
      </c>
      <c r="N110" s="9">
        <v>15.906976744186046</v>
      </c>
      <c r="O110" s="9">
        <v>15.023255813953488</v>
      </c>
      <c r="P110" s="9">
        <v>25.186046511627907</v>
      </c>
      <c r="Q110" s="9">
        <v>5.744186046511628</v>
      </c>
      <c r="R110" s="9">
        <v>10.162790697674419</v>
      </c>
      <c r="S110" s="9">
        <v>1.3255813953488371</v>
      </c>
      <c r="T110" s="9">
        <v>5.3023255813953485</v>
      </c>
      <c r="U110" s="9">
        <v>2.2093023255813953</v>
      </c>
      <c r="V110" s="9">
        <v>0.4418604651162791</v>
      </c>
      <c r="W110" s="9">
        <v>0.4418604651162791</v>
      </c>
      <c r="X110" s="9">
        <v>0.4418604651162791</v>
      </c>
      <c r="Y110" s="9">
        <v>2.6511627906976742</v>
      </c>
      <c r="Z110" s="9">
        <v>0</v>
      </c>
      <c r="AA110" s="9">
        <v>0.4418604651162791</v>
      </c>
      <c r="AB110" s="9">
        <v>3.0930232558139537</v>
      </c>
      <c r="AC110" s="9">
        <v>2.6511627906976742</v>
      </c>
      <c r="AD110" s="9">
        <v>22.53488372093023</v>
      </c>
      <c r="AE110" s="9">
        <v>0</v>
      </c>
      <c r="AF110" s="9">
        <v>5.3023255813953485</v>
      </c>
      <c r="AG110" s="9">
        <v>3.0930232558139537</v>
      </c>
      <c r="AH110" s="9">
        <v>1.7674418604651163</v>
      </c>
      <c r="AI110" s="9">
        <v>17.674418604651162</v>
      </c>
      <c r="AJ110" s="9">
        <v>11.046511627906977</v>
      </c>
      <c r="AK110" s="9">
        <v>1.7674418604651163</v>
      </c>
      <c r="AL110" s="9">
        <v>0.4418604651162791</v>
      </c>
      <c r="AM110" s="9">
        <v>0</v>
      </c>
      <c r="AN110" s="9">
        <v>0.4418604651162791</v>
      </c>
      <c r="AO110" s="9">
        <v>1.3255813953488371</v>
      </c>
      <c r="AP110" s="9">
        <v>29.162790697674417</v>
      </c>
      <c r="AQ110" s="9">
        <v>28.72093023255814</v>
      </c>
      <c r="AR110" s="9">
        <v>1.3255813953488371</v>
      </c>
      <c r="AS110" s="9">
        <v>0</v>
      </c>
      <c r="AT110" s="9">
        <v>0</v>
      </c>
      <c r="AU110" s="9">
        <v>0.8837209302325582</v>
      </c>
      <c r="AV110" s="9">
        <v>30.930232558139537</v>
      </c>
      <c r="AW110" s="9">
        <v>19.441860465116278</v>
      </c>
      <c r="AX110" s="9">
        <v>8.395348837209303</v>
      </c>
      <c r="AY110" s="9">
        <v>0.8837209302325582</v>
      </c>
      <c r="AZ110" s="9">
        <v>0</v>
      </c>
      <c r="BA110" s="9">
        <v>1.7674418604651163</v>
      </c>
      <c r="BB110" s="9">
        <v>0.4418604651162791</v>
      </c>
      <c r="BC110" s="9">
        <v>30.930232558139537</v>
      </c>
      <c r="BD110" s="9">
        <v>16.348837209302324</v>
      </c>
      <c r="BE110" s="9">
        <v>5.3023255813953485</v>
      </c>
      <c r="BF110" s="9">
        <v>1.3255813953488371</v>
      </c>
      <c r="BG110" s="9">
        <v>0.8837209302325582</v>
      </c>
      <c r="BH110" s="9">
        <v>3.5348837209302326</v>
      </c>
      <c r="BI110" s="9">
        <v>0.4418604651162791</v>
      </c>
      <c r="BJ110" s="9">
        <v>3.0930232558139537</v>
      </c>
      <c r="BK110" s="9">
        <v>0</v>
      </c>
      <c r="BL110" s="9">
        <v>30.930232558139537</v>
      </c>
      <c r="BM110" s="9">
        <v>11.930232558139535</v>
      </c>
      <c r="BN110" s="9">
        <v>1.3255813953488371</v>
      </c>
      <c r="BO110" s="9">
        <v>4.4186046511627906</v>
      </c>
      <c r="BP110" s="9">
        <v>0</v>
      </c>
      <c r="BQ110" s="9">
        <v>8.837209302325581</v>
      </c>
      <c r="BR110" s="9">
        <v>3.9767441860465116</v>
      </c>
      <c r="BS110" s="9">
        <v>30.930232558139537</v>
      </c>
      <c r="BT110" s="9">
        <v>19</v>
      </c>
      <c r="BU110" s="9">
        <v>7.511627906976744</v>
      </c>
      <c r="BV110" s="9">
        <v>0</v>
      </c>
      <c r="BW110" s="9">
        <v>0.8837209302325582</v>
      </c>
      <c r="BX110" s="9">
        <v>0.4418604651162791</v>
      </c>
      <c r="BY110" s="9">
        <v>1.3255813953488371</v>
      </c>
      <c r="BZ110" s="9">
        <v>3.5348837209302326</v>
      </c>
      <c r="CA110" s="9">
        <v>1.3255813953488371</v>
      </c>
      <c r="CB110" s="9">
        <v>0.8837209302325582</v>
      </c>
      <c r="CC110" s="9">
        <v>0</v>
      </c>
      <c r="CD110" s="9">
        <v>1.3255813953488371</v>
      </c>
      <c r="CE110" s="9">
        <v>30.488372093023255</v>
      </c>
      <c r="CF110" s="9">
        <v>30.488372093023255</v>
      </c>
      <c r="CG110" s="9">
        <v>0</v>
      </c>
      <c r="CH110" s="9">
        <v>0</v>
      </c>
      <c r="CI110" s="9">
        <v>3.0930232558139537</v>
      </c>
      <c r="CJ110" s="9">
        <v>26.069767441860463</v>
      </c>
      <c r="CK110" s="9">
        <v>5.744186046511628</v>
      </c>
      <c r="CL110" s="9">
        <v>2.6511627906976742</v>
      </c>
      <c r="CM110" s="9">
        <v>25.627906976744185</v>
      </c>
      <c r="CN110" s="9">
        <v>2.2093023255813953</v>
      </c>
      <c r="CO110" s="9">
        <v>12.372093023255815</v>
      </c>
      <c r="CP110" s="9">
        <v>5.3023255813953485</v>
      </c>
      <c r="CQ110" s="9">
        <v>0.8837209302325582</v>
      </c>
      <c r="CR110" s="9">
        <v>0.4418604651162791</v>
      </c>
      <c r="CS110" s="9">
        <v>0</v>
      </c>
      <c r="CT110" s="9">
        <v>25.627906976744185</v>
      </c>
      <c r="CU110" s="9">
        <v>4.4186046511627906</v>
      </c>
      <c r="CV110" s="9">
        <v>0.8837209302325582</v>
      </c>
      <c r="CW110" s="9">
        <v>2.6511627906976742</v>
      </c>
      <c r="CX110" s="9">
        <v>0.4418604651162791</v>
      </c>
      <c r="CY110" s="9">
        <v>0.4418604651162791</v>
      </c>
      <c r="CZ110" s="9">
        <v>0</v>
      </c>
      <c r="DA110" s="9">
        <v>0.8837209302325582</v>
      </c>
      <c r="DB110" s="9">
        <v>0</v>
      </c>
      <c r="DC110" s="9">
        <v>0</v>
      </c>
      <c r="DD110" s="9">
        <v>0</v>
      </c>
      <c r="DE110" s="9">
        <v>20.325581395348838</v>
      </c>
      <c r="DF110" s="9">
        <v>1.7674418604651163</v>
      </c>
      <c r="DG110" s="9">
        <v>2.6511627906976742</v>
      </c>
      <c r="DH110" s="9">
        <v>1.7674418604651163</v>
      </c>
      <c r="DI110" s="9">
        <v>9.720930232558139</v>
      </c>
      <c r="DJ110" s="9">
        <v>4.4186046511627906</v>
      </c>
      <c r="DK110" s="9">
        <v>20.325581395348838</v>
      </c>
      <c r="DL110" s="9">
        <v>2.6511627906976742</v>
      </c>
      <c r="DM110" s="9">
        <v>0.4418604651162791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0.4418604651162791</v>
      </c>
      <c r="DT110" s="9">
        <v>3.9767441860465116</v>
      </c>
      <c r="DU110" s="9">
        <v>0</v>
      </c>
      <c r="DV110" s="9">
        <v>0.8837209302325582</v>
      </c>
      <c r="DW110" s="9">
        <v>4.4186046511627906</v>
      </c>
      <c r="DX110" s="9">
        <v>0.8837209302325582</v>
      </c>
      <c r="DY110" s="9">
        <v>1.3255813953488371</v>
      </c>
      <c r="DZ110" s="9">
        <v>0</v>
      </c>
      <c r="EA110" s="9">
        <v>1.3255813953488371</v>
      </c>
      <c r="EB110" s="9">
        <v>1.3255813953488371</v>
      </c>
      <c r="EC110" s="9">
        <v>2.6511627906976742</v>
      </c>
      <c r="ED110" s="9">
        <v>20.325581395348838</v>
      </c>
      <c r="EE110" s="9">
        <v>5.3023255813953485</v>
      </c>
      <c r="EF110" s="9">
        <v>2.6511627906976742</v>
      </c>
      <c r="EG110" s="9">
        <v>2.2093023255813953</v>
      </c>
      <c r="EH110" s="9">
        <v>1.3255813953488371</v>
      </c>
      <c r="EI110" s="9">
        <v>1.3255813953488371</v>
      </c>
      <c r="EJ110" s="9">
        <v>3.0930232558139537</v>
      </c>
      <c r="EK110" s="9">
        <v>0</v>
      </c>
      <c r="EL110" s="9">
        <v>1.3255813953488371</v>
      </c>
      <c r="EM110" s="9">
        <v>3.0930232558139537</v>
      </c>
      <c r="EN110" s="9">
        <v>26.069767441860463</v>
      </c>
      <c r="EO110" s="9">
        <v>4.4186046511627906</v>
      </c>
      <c r="EP110" s="9">
        <v>5.3023255813953485</v>
      </c>
      <c r="EQ110" s="9">
        <v>2.6511627906976742</v>
      </c>
      <c r="ER110" s="9">
        <v>2.2093023255813953</v>
      </c>
      <c r="ES110" s="9">
        <v>11.488372093023257</v>
      </c>
      <c r="ET110" s="9">
        <v>19.88372093023256</v>
      </c>
      <c r="EU110" s="9">
        <v>10.162790697674419</v>
      </c>
      <c r="EV110" s="9">
        <v>9.720930232558139</v>
      </c>
      <c r="EW110" s="9">
        <v>8.395348837209303</v>
      </c>
      <c r="EX110" s="9">
        <v>1.3255813953488371</v>
      </c>
      <c r="EY110" s="9">
        <v>10.162790697674419</v>
      </c>
      <c r="EZ110" s="9">
        <v>7.953488372093023</v>
      </c>
      <c r="FA110" s="9">
        <v>1.3255813953488371</v>
      </c>
      <c r="FB110" s="9">
        <v>0.8837209302325582</v>
      </c>
      <c r="FC110" s="9">
        <v>0</v>
      </c>
      <c r="FD110" s="9">
        <v>0</v>
      </c>
      <c r="FE110" s="9">
        <v>0.4418604651162791</v>
      </c>
      <c r="FF110" s="9">
        <v>0.8837209302325582</v>
      </c>
      <c r="FG110" s="9">
        <v>0</v>
      </c>
      <c r="FH110" s="9">
        <v>3.5348837209302326</v>
      </c>
      <c r="FI110" s="9">
        <v>1.7674418604651163</v>
      </c>
      <c r="FJ110" s="9">
        <v>0.8837209302325582</v>
      </c>
      <c r="FK110" s="9">
        <v>1.3255813953488371</v>
      </c>
      <c r="FL110" s="9">
        <v>0.4418604651162791</v>
      </c>
      <c r="FM110" s="9">
        <v>0</v>
      </c>
      <c r="FN110" s="9">
        <v>0</v>
      </c>
      <c r="FO110" s="9">
        <v>0</v>
      </c>
      <c r="FP110" s="9">
        <v>0.4418604651162791</v>
      </c>
      <c r="FQ110" s="9">
        <v>0</v>
      </c>
      <c r="FR110" s="9">
        <v>0</v>
      </c>
      <c r="FS110" s="9">
        <v>0.4418604651162791</v>
      </c>
      <c r="FT110" s="9">
        <v>10.162790697674419</v>
      </c>
      <c r="FU110" s="9">
        <v>0</v>
      </c>
      <c r="FV110" s="9">
        <v>2.6511627906976742</v>
      </c>
      <c r="FW110" s="9">
        <v>0.4418604651162791</v>
      </c>
      <c r="FX110" s="9">
        <v>0.8837209302325582</v>
      </c>
      <c r="FY110" s="9">
        <v>0</v>
      </c>
      <c r="FZ110" s="9">
        <v>0</v>
      </c>
      <c r="GA110" s="9">
        <v>0</v>
      </c>
      <c r="GB110" s="9">
        <v>0</v>
      </c>
      <c r="GC110" s="9">
        <v>0</v>
      </c>
      <c r="GD110" s="9">
        <v>0.4418604651162791</v>
      </c>
      <c r="GE110" s="9">
        <v>0</v>
      </c>
      <c r="GF110" s="9">
        <v>0.8837209302325582</v>
      </c>
      <c r="GG110" s="9">
        <v>0.4418604651162791</v>
      </c>
      <c r="GH110" s="9">
        <v>0</v>
      </c>
      <c r="GI110" s="9">
        <v>0</v>
      </c>
      <c r="GJ110" s="9">
        <v>0</v>
      </c>
      <c r="GK110" s="9">
        <v>0.4418604651162791</v>
      </c>
      <c r="GL110" s="9">
        <v>0</v>
      </c>
      <c r="GM110" s="9">
        <v>26.953488372093023</v>
      </c>
      <c r="GN110" s="9">
        <v>12.372093023255815</v>
      </c>
      <c r="GO110" s="9">
        <v>0</v>
      </c>
      <c r="GP110" s="9">
        <v>0</v>
      </c>
      <c r="GQ110" s="9">
        <v>3.9767441860465116</v>
      </c>
      <c r="GR110" s="9">
        <v>0</v>
      </c>
      <c r="GS110" s="9">
        <v>7.511627906976744</v>
      </c>
      <c r="GT110" s="9">
        <v>0.4418604651162791</v>
      </c>
      <c r="GU110" s="9">
        <v>0</v>
      </c>
      <c r="GV110" s="9">
        <v>0</v>
      </c>
      <c r="GW110" s="9">
        <v>2.6511627906976742</v>
      </c>
      <c r="GX110" s="9">
        <v>0</v>
      </c>
    </row>
    <row r="111" spans="1:206" ht="12.75">
      <c r="A111" s="5" t="s">
        <v>362</v>
      </c>
      <c r="B111" s="9">
        <v>390.86</v>
      </c>
      <c r="C111" s="9">
        <v>1806.4770523444097</v>
      </c>
      <c r="D111" s="9">
        <v>74.38433337995066</v>
      </c>
      <c r="E111" s="9">
        <v>238.28676483259517</v>
      </c>
      <c r="F111" s="9">
        <v>251.97578547435012</v>
      </c>
      <c r="G111" s="9">
        <v>296.8930345262067</v>
      </c>
      <c r="H111" s="9">
        <v>426.0239909944603</v>
      </c>
      <c r="I111" s="9">
        <v>333.47897075237717</v>
      </c>
      <c r="J111" s="9">
        <v>185.4341723844697</v>
      </c>
      <c r="K111" s="9">
        <v>312.67109821254587</v>
      </c>
      <c r="L111" s="9">
        <v>1118.2090170725469</v>
      </c>
      <c r="M111" s="9">
        <v>375.59693705931716</v>
      </c>
      <c r="N111" s="9">
        <v>900.3161602610924</v>
      </c>
      <c r="O111" s="9">
        <v>906.1608920833173</v>
      </c>
      <c r="P111" s="9">
        <v>1765.9751366705152</v>
      </c>
      <c r="Q111" s="9">
        <v>40.501915673894345</v>
      </c>
      <c r="R111" s="9">
        <v>785.2313145158404</v>
      </c>
      <c r="S111" s="9">
        <v>245.0425254417931</v>
      </c>
      <c r="T111" s="9">
        <v>290.55959624865284</v>
      </c>
      <c r="U111" s="9">
        <v>109.63628136561815</v>
      </c>
      <c r="V111" s="9">
        <v>103.71604380614792</v>
      </c>
      <c r="W111" s="9">
        <v>29.745806511799927</v>
      </c>
      <c r="X111" s="9">
        <v>6.531061141828468</v>
      </c>
      <c r="Y111" s="9">
        <v>532.2128664817881</v>
      </c>
      <c r="Z111" s="9">
        <v>85.99861929307806</v>
      </c>
      <c r="AA111" s="9">
        <v>57.131493506493506</v>
      </c>
      <c r="AB111" s="9">
        <v>75.59553133148367</v>
      </c>
      <c r="AC111" s="9">
        <v>21.692315282706474</v>
      </c>
      <c r="AD111" s="9">
        <v>1020.4119693909745</v>
      </c>
      <c r="AE111" s="9">
        <v>128.9439917666288</v>
      </c>
      <c r="AF111" s="9">
        <v>388.6473148419408</v>
      </c>
      <c r="AG111" s="9">
        <v>200.72228279528986</v>
      </c>
      <c r="AH111" s="9">
        <v>66.91772511198101</v>
      </c>
      <c r="AI111" s="9">
        <v>1021.861807517276</v>
      </c>
      <c r="AJ111" s="9">
        <v>528.567977674056</v>
      </c>
      <c r="AK111" s="9">
        <v>187.73736468823614</v>
      </c>
      <c r="AL111" s="9">
        <v>60.32021174319199</v>
      </c>
      <c r="AM111" s="9">
        <v>7.989690721649485</v>
      </c>
      <c r="AN111" s="9">
        <v>146.1966726495919</v>
      </c>
      <c r="AO111" s="9">
        <v>164.7994307162675</v>
      </c>
      <c r="AP111" s="9">
        <v>1495.4809489785503</v>
      </c>
      <c r="AQ111" s="9">
        <v>1628.7469432234093</v>
      </c>
      <c r="AR111" s="9">
        <v>109.74961706406282</v>
      </c>
      <c r="AS111" s="9">
        <v>21.002083032309123</v>
      </c>
      <c r="AT111" s="9">
        <v>7.034333578792342</v>
      </c>
      <c r="AU111" s="9">
        <v>39.94407544583619</v>
      </c>
      <c r="AV111" s="9">
        <v>1806.4770523444097</v>
      </c>
      <c r="AW111" s="9">
        <v>1368.7437620879173</v>
      </c>
      <c r="AX111" s="9">
        <v>336.7243071693031</v>
      </c>
      <c r="AY111" s="9">
        <v>12.065963739231066</v>
      </c>
      <c r="AZ111" s="9">
        <v>28.751623376623375</v>
      </c>
      <c r="BA111" s="9">
        <v>42.08078937496106</v>
      </c>
      <c r="BB111" s="9">
        <v>5.663366336633663</v>
      </c>
      <c r="BC111" s="9">
        <v>1806.4770523444097</v>
      </c>
      <c r="BD111" s="9">
        <v>1012.8571953844869</v>
      </c>
      <c r="BE111" s="9">
        <v>213.5827494568308</v>
      </c>
      <c r="BF111" s="9">
        <v>303.32774916851037</v>
      </c>
      <c r="BG111" s="9">
        <v>55.2044906073818</v>
      </c>
      <c r="BH111" s="9">
        <v>105.86861204529879</v>
      </c>
      <c r="BI111" s="9">
        <v>54.66122845716089</v>
      </c>
      <c r="BJ111" s="9">
        <v>55.992884367597284</v>
      </c>
      <c r="BK111" s="9">
        <v>4.982142857142858</v>
      </c>
      <c r="BL111" s="9">
        <v>1806.4770523444097</v>
      </c>
      <c r="BM111" s="9">
        <v>726.2080012401093</v>
      </c>
      <c r="BN111" s="9">
        <v>139.9241061072234</v>
      </c>
      <c r="BO111" s="9">
        <v>126.45292174651928</v>
      </c>
      <c r="BP111" s="9">
        <v>0</v>
      </c>
      <c r="BQ111" s="9">
        <v>640.9640968146888</v>
      </c>
      <c r="BR111" s="9">
        <v>158.827220829594</v>
      </c>
      <c r="BS111" s="9">
        <v>1806.4770523444097</v>
      </c>
      <c r="BT111" s="9">
        <v>1301.6569149182958</v>
      </c>
      <c r="BU111" s="9">
        <v>370.0114004220746</v>
      </c>
      <c r="BV111" s="9">
        <v>7.961932588693331</v>
      </c>
      <c r="BW111" s="9">
        <v>10.627652050919377</v>
      </c>
      <c r="BX111" s="9">
        <v>3.4025974025974026</v>
      </c>
      <c r="BY111" s="9">
        <v>69.58500854687826</v>
      </c>
      <c r="BZ111" s="9">
        <v>116.21915236442644</v>
      </c>
      <c r="CA111" s="9">
        <v>28.844072164948454</v>
      </c>
      <c r="CB111" s="9">
        <v>19.03024945351678</v>
      </c>
      <c r="CC111" s="9">
        <v>13.982142857142858</v>
      </c>
      <c r="CD111" s="9">
        <v>54.36268788881834</v>
      </c>
      <c r="CE111" s="9">
        <v>1758.431652646119</v>
      </c>
      <c r="CF111" s="9">
        <v>1739.4879854885342</v>
      </c>
      <c r="CG111" s="9">
        <v>16.943667157584684</v>
      </c>
      <c r="CH111" s="9">
        <v>2</v>
      </c>
      <c r="CI111" s="9">
        <v>65.5471355861654</v>
      </c>
      <c r="CJ111" s="9">
        <v>1651.0147392224494</v>
      </c>
      <c r="CK111" s="9">
        <v>390.95811615403073</v>
      </c>
      <c r="CL111" s="9">
        <v>122.81149841788303</v>
      </c>
      <c r="CM111" s="9">
        <v>1308.3717817473942</v>
      </c>
      <c r="CN111" s="9">
        <v>206.34859307911645</v>
      </c>
      <c r="CO111" s="9">
        <v>497.9063715005521</v>
      </c>
      <c r="CP111" s="9">
        <v>190.6204746118942</v>
      </c>
      <c r="CQ111" s="9">
        <v>39.63552452447012</v>
      </c>
      <c r="CR111" s="9">
        <v>14.81136196277949</v>
      </c>
      <c r="CS111" s="9">
        <v>2.6455091937765207</v>
      </c>
      <c r="CT111" s="9">
        <v>1308.3717817473942</v>
      </c>
      <c r="CU111" s="9">
        <v>356.4039468748053</v>
      </c>
      <c r="CV111" s="9">
        <v>220.9155823443169</v>
      </c>
      <c r="CW111" s="9">
        <v>46.67221122885484</v>
      </c>
      <c r="CX111" s="9">
        <v>40.821701813038445</v>
      </c>
      <c r="CY111" s="9">
        <v>32.199565961750814</v>
      </c>
      <c r="CZ111" s="9">
        <v>15.79488552684429</v>
      </c>
      <c r="DA111" s="9">
        <v>39.63552452447012</v>
      </c>
      <c r="DB111" s="9">
        <v>6.663366336633663</v>
      </c>
      <c r="DC111" s="9">
        <v>8.05565446088055</v>
      </c>
      <c r="DD111" s="9">
        <v>2</v>
      </c>
      <c r="DE111" s="9">
        <v>909.6868011543423</v>
      </c>
      <c r="DF111" s="9">
        <v>72.87561690631509</v>
      </c>
      <c r="DG111" s="9">
        <v>191.8154794768873</v>
      </c>
      <c r="DH111" s="9">
        <v>153.35736125158908</v>
      </c>
      <c r="DI111" s="9">
        <v>340.9779850775946</v>
      </c>
      <c r="DJ111" s="9">
        <v>150.66035844195613</v>
      </c>
      <c r="DK111" s="9">
        <v>909.6868011543423</v>
      </c>
      <c r="DL111" s="9">
        <v>26.58714783481294</v>
      </c>
      <c r="DM111" s="9">
        <v>7.371375530410184</v>
      </c>
      <c r="DN111" s="9">
        <v>25.67364819140235</v>
      </c>
      <c r="DO111" s="9">
        <v>2.392288124246887</v>
      </c>
      <c r="DP111" s="9">
        <v>4.03024945351678</v>
      </c>
      <c r="DQ111" s="9">
        <v>103.0217239507456</v>
      </c>
      <c r="DR111" s="9">
        <v>109.97142843886745</v>
      </c>
      <c r="DS111" s="9">
        <v>33.85330140156873</v>
      </c>
      <c r="DT111" s="9">
        <v>129.54215294504414</v>
      </c>
      <c r="DU111" s="9">
        <v>12.065963739231066</v>
      </c>
      <c r="DV111" s="9">
        <v>6.392288124246887</v>
      </c>
      <c r="DW111" s="9">
        <v>18.43736321349366</v>
      </c>
      <c r="DX111" s="9">
        <v>30.343233053054938</v>
      </c>
      <c r="DY111" s="9">
        <v>31.4929937305218</v>
      </c>
      <c r="DZ111" s="9">
        <v>50.81252883204373</v>
      </c>
      <c r="EA111" s="9">
        <v>94.9182586704915</v>
      </c>
      <c r="EB111" s="9">
        <v>127.72004251235138</v>
      </c>
      <c r="EC111" s="9">
        <v>95.06081340829223</v>
      </c>
      <c r="ED111" s="9">
        <v>909.6868011543423</v>
      </c>
      <c r="EE111" s="9">
        <v>115.76836294638301</v>
      </c>
      <c r="EF111" s="9">
        <v>139.98051252106063</v>
      </c>
      <c r="EG111" s="9">
        <v>95.82209825363981</v>
      </c>
      <c r="EH111" s="9">
        <v>70.76642158877155</v>
      </c>
      <c r="EI111" s="9">
        <v>150.25037879340218</v>
      </c>
      <c r="EJ111" s="9">
        <v>118.29169154949369</v>
      </c>
      <c r="EK111" s="9">
        <v>60.36818014459767</v>
      </c>
      <c r="EL111" s="9">
        <v>53.42180782879466</v>
      </c>
      <c r="EM111" s="9">
        <v>105.01734752819907</v>
      </c>
      <c r="EN111" s="9">
        <v>1493.805954131864</v>
      </c>
      <c r="EO111" s="9">
        <v>330.4768172969727</v>
      </c>
      <c r="EP111" s="9">
        <v>346.2225658132824</v>
      </c>
      <c r="EQ111" s="9">
        <v>231.05531767278347</v>
      </c>
      <c r="ER111" s="9">
        <v>110.4772467121528</v>
      </c>
      <c r="ES111" s="9">
        <v>475.5740066366725</v>
      </c>
      <c r="ET111" s="9">
        <v>898.7010900832352</v>
      </c>
      <c r="EU111" s="9">
        <v>785.2313145158404</v>
      </c>
      <c r="EV111" s="9">
        <v>113.46977556739473</v>
      </c>
      <c r="EW111" s="9">
        <v>85.76723120581572</v>
      </c>
      <c r="EX111" s="9">
        <v>27.702544361579015</v>
      </c>
      <c r="EY111" s="9">
        <v>785.2313145158404</v>
      </c>
      <c r="EZ111" s="9">
        <v>391.6560736522842</v>
      </c>
      <c r="FA111" s="9">
        <v>187.98782293545997</v>
      </c>
      <c r="FB111" s="9">
        <v>82.11060659637393</v>
      </c>
      <c r="FC111" s="9">
        <v>122.42462061007278</v>
      </c>
      <c r="FD111" s="9">
        <v>1.0521907216494846</v>
      </c>
      <c r="FE111" s="9">
        <v>124.5272998857323</v>
      </c>
      <c r="FF111" s="9">
        <v>120.51522555606076</v>
      </c>
      <c r="FG111" s="9">
        <v>79.02721446666021</v>
      </c>
      <c r="FH111" s="9">
        <v>124.0851706856989</v>
      </c>
      <c r="FI111" s="9">
        <v>118.78679399604172</v>
      </c>
      <c r="FJ111" s="9">
        <v>41.8276263009217</v>
      </c>
      <c r="FK111" s="9">
        <v>40.15974012717914</v>
      </c>
      <c r="FL111" s="9">
        <v>28.059468492872853</v>
      </c>
      <c r="FM111" s="9">
        <v>6.663366336633663</v>
      </c>
      <c r="FN111" s="9">
        <v>45.22418496452002</v>
      </c>
      <c r="FO111" s="9">
        <v>21.17657033560499</v>
      </c>
      <c r="FP111" s="9">
        <v>14.513203998971326</v>
      </c>
      <c r="FQ111" s="9">
        <v>0</v>
      </c>
      <c r="FR111" s="9">
        <v>3</v>
      </c>
      <c r="FS111" s="9">
        <v>17.66544936894278</v>
      </c>
      <c r="FT111" s="9">
        <v>785.2313145158404</v>
      </c>
      <c r="FU111" s="9">
        <v>20.12083219551705</v>
      </c>
      <c r="FV111" s="9">
        <v>206.58365145240592</v>
      </c>
      <c r="FW111" s="9">
        <v>52.40186591376369</v>
      </c>
      <c r="FX111" s="9">
        <v>37.49604918150136</v>
      </c>
      <c r="FY111" s="9">
        <v>45.22418496452002</v>
      </c>
      <c r="FZ111" s="9">
        <v>21.787337662337663</v>
      </c>
      <c r="GA111" s="9">
        <v>10.381978845896372</v>
      </c>
      <c r="GB111" s="9">
        <v>13.054868456285982</v>
      </c>
      <c r="GC111" s="9">
        <v>39.77805705828315</v>
      </c>
      <c r="GD111" s="9">
        <v>84.74924282744917</v>
      </c>
      <c r="GE111" s="9">
        <v>84.6849295570205</v>
      </c>
      <c r="GF111" s="9">
        <v>252.77096503833005</v>
      </c>
      <c r="GG111" s="9">
        <v>191.39482874097425</v>
      </c>
      <c r="GH111" s="9">
        <v>0</v>
      </c>
      <c r="GI111" s="9">
        <v>21.982142857142858</v>
      </c>
      <c r="GJ111" s="9">
        <v>21.384740259740262</v>
      </c>
      <c r="GK111" s="9">
        <v>8.720996206763534</v>
      </c>
      <c r="GL111" s="9">
        <v>9.288256973709153</v>
      </c>
      <c r="GM111" s="9">
        <v>1203.3119049662698</v>
      </c>
      <c r="GN111" s="9">
        <v>238.33997900894656</v>
      </c>
      <c r="GO111" s="9">
        <v>0.9821428571428571</v>
      </c>
      <c r="GP111" s="9">
        <v>10.64550919377652</v>
      </c>
      <c r="GQ111" s="9">
        <v>59.690415184743806</v>
      </c>
      <c r="GR111" s="9">
        <v>3.1490243004418264</v>
      </c>
      <c r="GS111" s="9">
        <v>426.12044337718015</v>
      </c>
      <c r="GT111" s="9">
        <v>85.98324999105213</v>
      </c>
      <c r="GU111" s="9">
        <v>0</v>
      </c>
      <c r="GV111" s="9">
        <v>18.391315705576446</v>
      </c>
      <c r="GW111" s="9">
        <v>350.1801979535214</v>
      </c>
      <c r="GX111" s="9">
        <v>9.829627393888138</v>
      </c>
    </row>
    <row r="112" spans="1:206" ht="12.75">
      <c r="A112" s="5" t="s">
        <v>466</v>
      </c>
      <c r="B112" s="9">
        <v>11.41</v>
      </c>
      <c r="C112" s="9">
        <v>322.2565982404692</v>
      </c>
      <c r="D112" s="9">
        <v>5.093841642228739</v>
      </c>
      <c r="E112" s="9">
        <v>35.881231671554254</v>
      </c>
      <c r="F112" s="9">
        <v>45.10117302052786</v>
      </c>
      <c r="G112" s="9">
        <v>38.41935483870968</v>
      </c>
      <c r="H112" s="9">
        <v>103.81524926686217</v>
      </c>
      <c r="I112" s="9">
        <v>79.2258064516129</v>
      </c>
      <c r="J112" s="9">
        <v>14.719941348973606</v>
      </c>
      <c r="K112" s="9">
        <v>40.97507331378299</v>
      </c>
      <c r="L112" s="9">
        <v>217.74633431085044</v>
      </c>
      <c r="M112" s="9">
        <v>63.53519061583577</v>
      </c>
      <c r="N112" s="9">
        <v>175.88123167155425</v>
      </c>
      <c r="O112" s="9">
        <v>146.37536656891496</v>
      </c>
      <c r="P112" s="9">
        <v>322.2565982404692</v>
      </c>
      <c r="Q112" s="9">
        <v>0</v>
      </c>
      <c r="R112" s="9">
        <v>125.83137829912025</v>
      </c>
      <c r="S112" s="9">
        <v>19.755131964809387</v>
      </c>
      <c r="T112" s="9">
        <v>54.825513196480934</v>
      </c>
      <c r="U112" s="9">
        <v>23.45014662756598</v>
      </c>
      <c r="V112" s="9">
        <v>19.596774193548388</v>
      </c>
      <c r="W112" s="9">
        <v>5.126099706744868</v>
      </c>
      <c r="X112" s="9">
        <v>3.0777126099706744</v>
      </c>
      <c r="Y112" s="9">
        <v>109.36803519061584</v>
      </c>
      <c r="Z112" s="9">
        <v>2.06158357771261</v>
      </c>
      <c r="AA112" s="9">
        <v>0</v>
      </c>
      <c r="AB112" s="9">
        <v>7.24633431085044</v>
      </c>
      <c r="AC112" s="9">
        <v>6.109970674486803</v>
      </c>
      <c r="AD112" s="9">
        <v>237.96920821114372</v>
      </c>
      <c r="AE112" s="9">
        <v>3.2331378299120233</v>
      </c>
      <c r="AF112" s="9">
        <v>36.21554252199413</v>
      </c>
      <c r="AG112" s="9">
        <v>64.82551319648094</v>
      </c>
      <c r="AH112" s="9">
        <v>21.55718475073314</v>
      </c>
      <c r="AI112" s="9">
        <v>190.1041055718475</v>
      </c>
      <c r="AJ112" s="9">
        <v>91.53519061583577</v>
      </c>
      <c r="AK112" s="9">
        <v>34.12756598240469</v>
      </c>
      <c r="AL112" s="9">
        <v>6.382697947214076</v>
      </c>
      <c r="AM112" s="9">
        <v>0.10703812316715543</v>
      </c>
      <c r="AN112" s="9">
        <v>15.741935483870968</v>
      </c>
      <c r="AO112" s="9">
        <v>33.24780058651026</v>
      </c>
      <c r="AP112" s="9">
        <v>273.26686217008796</v>
      </c>
      <c r="AQ112" s="9">
        <v>288.89589442815253</v>
      </c>
      <c r="AR112" s="9">
        <v>25.777126099706745</v>
      </c>
      <c r="AS112" s="9">
        <v>3.230205278592375</v>
      </c>
      <c r="AT112" s="9">
        <v>0.045454545454545456</v>
      </c>
      <c r="AU112" s="9">
        <v>4.30791788856305</v>
      </c>
      <c r="AV112" s="9">
        <v>322.2565982404692</v>
      </c>
      <c r="AW112" s="9">
        <v>252.42521994134898</v>
      </c>
      <c r="AX112" s="9">
        <v>62.49413489736071</v>
      </c>
      <c r="AY112" s="9">
        <v>2.06158357771261</v>
      </c>
      <c r="AZ112" s="9">
        <v>0</v>
      </c>
      <c r="BA112" s="9">
        <v>0.2595307917888563</v>
      </c>
      <c r="BB112" s="9">
        <v>2</v>
      </c>
      <c r="BC112" s="9">
        <v>322.2565982404692</v>
      </c>
      <c r="BD112" s="9">
        <v>175.8181818181818</v>
      </c>
      <c r="BE112" s="9">
        <v>50.21994134897361</v>
      </c>
      <c r="BF112" s="9">
        <v>63.058651026392965</v>
      </c>
      <c r="BG112" s="9">
        <v>4.06158357771261</v>
      </c>
      <c r="BH112" s="9">
        <v>11.479472140762464</v>
      </c>
      <c r="BI112" s="9">
        <v>11.359237536656892</v>
      </c>
      <c r="BJ112" s="9">
        <v>4.259530791788856</v>
      </c>
      <c r="BK112" s="9">
        <v>2</v>
      </c>
      <c r="BL112" s="9">
        <v>322.2565982404692</v>
      </c>
      <c r="BM112" s="9">
        <v>114.09677419354838</v>
      </c>
      <c r="BN112" s="9">
        <v>12.181818181818182</v>
      </c>
      <c r="BO112" s="9">
        <v>39.259530791788855</v>
      </c>
      <c r="BP112" s="9">
        <v>0</v>
      </c>
      <c r="BQ112" s="9">
        <v>124.95014662756599</v>
      </c>
      <c r="BR112" s="9">
        <v>30.719941348973606</v>
      </c>
      <c r="BS112" s="9">
        <v>322.2565982404692</v>
      </c>
      <c r="BT112" s="9">
        <v>241.9589442815249</v>
      </c>
      <c r="BU112" s="9">
        <v>63.866568914956005</v>
      </c>
      <c r="BV112" s="9">
        <v>3</v>
      </c>
      <c r="BW112" s="9">
        <v>2.032258064516129</v>
      </c>
      <c r="BX112" s="9">
        <v>0.016129032258064516</v>
      </c>
      <c r="BY112" s="9">
        <v>2.291788856304985</v>
      </c>
      <c r="BZ112" s="9">
        <v>11.39882697947214</v>
      </c>
      <c r="CA112" s="9">
        <v>0.21407624633431085</v>
      </c>
      <c r="CB112" s="9">
        <v>0</v>
      </c>
      <c r="CC112" s="9">
        <v>6</v>
      </c>
      <c r="CD112" s="9">
        <v>5.184750733137831</v>
      </c>
      <c r="CE112" s="9">
        <v>318.2404692082111</v>
      </c>
      <c r="CF112" s="9">
        <v>317.07184750733137</v>
      </c>
      <c r="CG112" s="9">
        <v>1.1686217008797652</v>
      </c>
      <c r="CH112" s="9">
        <v>0</v>
      </c>
      <c r="CI112" s="9">
        <v>14.58357771260997</v>
      </c>
      <c r="CJ112" s="9">
        <v>298.47214076246337</v>
      </c>
      <c r="CK112" s="9">
        <v>66.91348973607039</v>
      </c>
      <c r="CL112" s="9">
        <v>20.90175953079179</v>
      </c>
      <c r="CM112" s="9">
        <v>266.5615835777126</v>
      </c>
      <c r="CN112" s="9">
        <v>35.82258064516129</v>
      </c>
      <c r="CO112" s="9">
        <v>93.13636363636364</v>
      </c>
      <c r="CP112" s="9">
        <v>47.611436950146626</v>
      </c>
      <c r="CQ112" s="9">
        <v>5.080645161290323</v>
      </c>
      <c r="CR112" s="9">
        <v>8.136363636363637</v>
      </c>
      <c r="CS112" s="9">
        <v>0.04838709677419355</v>
      </c>
      <c r="CT112" s="9">
        <v>266.5615835777126</v>
      </c>
      <c r="CU112" s="9">
        <v>76.7258064516129</v>
      </c>
      <c r="CV112" s="9">
        <v>49.87390029325513</v>
      </c>
      <c r="CW112" s="9">
        <v>11.307917888563049</v>
      </c>
      <c r="CX112" s="9">
        <v>7.3240469208211145</v>
      </c>
      <c r="CY112" s="9">
        <v>4.171554252199414</v>
      </c>
      <c r="CZ112" s="9">
        <v>4.048387096774194</v>
      </c>
      <c r="DA112" s="9">
        <v>5.080645161290323</v>
      </c>
      <c r="DB112" s="9">
        <v>2.032258064516129</v>
      </c>
      <c r="DC112" s="9">
        <v>0</v>
      </c>
      <c r="DD112" s="9">
        <v>0.016129032258064516</v>
      </c>
      <c r="DE112" s="9">
        <v>184.7067448680352</v>
      </c>
      <c r="DF112" s="9">
        <v>16.524926686217007</v>
      </c>
      <c r="DG112" s="9">
        <v>44.06011730205279</v>
      </c>
      <c r="DH112" s="9">
        <v>19.658357771261</v>
      </c>
      <c r="DI112" s="9">
        <v>64.43548387096774</v>
      </c>
      <c r="DJ112" s="9">
        <v>40.02785923753666</v>
      </c>
      <c r="DK112" s="9">
        <v>184.7067448680352</v>
      </c>
      <c r="DL112" s="9">
        <v>16.262463343108504</v>
      </c>
      <c r="DM112" s="9">
        <v>1.1363636363636362</v>
      </c>
      <c r="DN112" s="9">
        <v>9.233137829912025</v>
      </c>
      <c r="DO112" s="9">
        <v>2.1363636363636362</v>
      </c>
      <c r="DP112" s="9">
        <v>1</v>
      </c>
      <c r="DQ112" s="9">
        <v>26.49560117302053</v>
      </c>
      <c r="DR112" s="9">
        <v>26.447214076246336</v>
      </c>
      <c r="DS112" s="9">
        <v>6.139296187683285</v>
      </c>
      <c r="DT112" s="9">
        <v>9.486803519061585</v>
      </c>
      <c r="DU112" s="9">
        <v>2.2727272727272725</v>
      </c>
      <c r="DV112" s="9">
        <v>0</v>
      </c>
      <c r="DW112" s="9">
        <v>1.0161290322580645</v>
      </c>
      <c r="DX112" s="9">
        <v>7.414956011730205</v>
      </c>
      <c r="DY112" s="9">
        <v>6.158357771260997</v>
      </c>
      <c r="DZ112" s="9">
        <v>16.324046920821115</v>
      </c>
      <c r="EA112" s="9">
        <v>12.249266862170089</v>
      </c>
      <c r="EB112" s="9">
        <v>31.64516129032258</v>
      </c>
      <c r="EC112" s="9">
        <v>9.288856304985337</v>
      </c>
      <c r="ED112" s="9">
        <v>184.7067448680352</v>
      </c>
      <c r="EE112" s="9">
        <v>17.554252199413487</v>
      </c>
      <c r="EF112" s="9">
        <v>39.10557184750733</v>
      </c>
      <c r="EG112" s="9">
        <v>18.508797653958943</v>
      </c>
      <c r="EH112" s="9">
        <v>15.612903225806452</v>
      </c>
      <c r="EI112" s="9">
        <v>46.87829912023461</v>
      </c>
      <c r="EJ112" s="9">
        <v>13.200879765395895</v>
      </c>
      <c r="EK112" s="9">
        <v>12.093841642228739</v>
      </c>
      <c r="EL112" s="9">
        <v>7.382697947214076</v>
      </c>
      <c r="EM112" s="9">
        <v>14.369501466275661</v>
      </c>
      <c r="EN112" s="9">
        <v>281.2815249266862</v>
      </c>
      <c r="EO112" s="9">
        <v>52.37390029325513</v>
      </c>
      <c r="EP112" s="9">
        <v>52.285923753665685</v>
      </c>
      <c r="EQ112" s="9">
        <v>51.910557184750736</v>
      </c>
      <c r="ER112" s="9">
        <v>17.88856304985337</v>
      </c>
      <c r="ES112" s="9">
        <v>106.8225806451613</v>
      </c>
      <c r="ET112" s="9">
        <v>132.01319648093843</v>
      </c>
      <c r="EU112" s="9">
        <v>125.83137829912025</v>
      </c>
      <c r="EV112" s="9">
        <v>6.181818181818182</v>
      </c>
      <c r="EW112" s="9">
        <v>4.090909090909091</v>
      </c>
      <c r="EX112" s="9">
        <v>2.090909090909091</v>
      </c>
      <c r="EY112" s="9">
        <v>125.83137829912025</v>
      </c>
      <c r="EZ112" s="9">
        <v>115.47507331378299</v>
      </c>
      <c r="FA112" s="9">
        <v>9.324046920821115</v>
      </c>
      <c r="FB112" s="9">
        <v>1.0161290322580645</v>
      </c>
      <c r="FC112" s="9">
        <v>0.016129032258064516</v>
      </c>
      <c r="FD112" s="9">
        <v>0</v>
      </c>
      <c r="FE112" s="9">
        <v>10.49266862170088</v>
      </c>
      <c r="FF112" s="9">
        <v>9.262463343108504</v>
      </c>
      <c r="FG112" s="9">
        <v>12.658357771260997</v>
      </c>
      <c r="FH112" s="9">
        <v>31.979472140762464</v>
      </c>
      <c r="FI112" s="9">
        <v>24.49560117302053</v>
      </c>
      <c r="FJ112" s="9">
        <v>18.40175953079179</v>
      </c>
      <c r="FK112" s="9">
        <v>6.109970674486803</v>
      </c>
      <c r="FL112" s="9">
        <v>4.016129032258065</v>
      </c>
      <c r="FM112" s="9">
        <v>0.045454545454545456</v>
      </c>
      <c r="FN112" s="9">
        <v>0.03225806451612903</v>
      </c>
      <c r="FO112" s="9">
        <v>2.032258064516129</v>
      </c>
      <c r="FP112" s="9">
        <v>1.1070381231671553</v>
      </c>
      <c r="FQ112" s="9">
        <v>0</v>
      </c>
      <c r="FR112" s="9">
        <v>3</v>
      </c>
      <c r="FS112" s="9">
        <v>2.197947214076246</v>
      </c>
      <c r="FT112" s="9">
        <v>125.83137829912025</v>
      </c>
      <c r="FU112" s="9">
        <v>1.0161290322580645</v>
      </c>
      <c r="FV112" s="9">
        <v>29.651026392961874</v>
      </c>
      <c r="FW112" s="9">
        <v>5.077712609970674</v>
      </c>
      <c r="FX112" s="9">
        <v>6.093841642228739</v>
      </c>
      <c r="FY112" s="9">
        <v>0.03225806451612903</v>
      </c>
      <c r="FZ112" s="9">
        <v>0.016129032258064516</v>
      </c>
      <c r="GA112" s="9">
        <v>0.016129032258064516</v>
      </c>
      <c r="GB112" s="9">
        <v>0</v>
      </c>
      <c r="GC112" s="9">
        <v>4.187683284457478</v>
      </c>
      <c r="GD112" s="9">
        <v>6.3049853372434015</v>
      </c>
      <c r="GE112" s="9">
        <v>8.414956011730206</v>
      </c>
      <c r="GF112" s="9">
        <v>39.49120234604106</v>
      </c>
      <c r="GG112" s="9">
        <v>34.39736070381232</v>
      </c>
      <c r="GH112" s="9">
        <v>0</v>
      </c>
      <c r="GI112" s="9">
        <v>1</v>
      </c>
      <c r="GJ112" s="9">
        <v>0</v>
      </c>
      <c r="GK112" s="9">
        <v>2</v>
      </c>
      <c r="GL112" s="9">
        <v>2.093841642228739</v>
      </c>
      <c r="GM112" s="9">
        <v>231.96041055718476</v>
      </c>
      <c r="GN112" s="9">
        <v>48.306451612903224</v>
      </c>
      <c r="GO112" s="9">
        <v>0</v>
      </c>
      <c r="GP112" s="9">
        <v>1.1847507331378297</v>
      </c>
      <c r="GQ112" s="9">
        <v>35.89149560117302</v>
      </c>
      <c r="GR112" s="9">
        <v>0.04838709677419355</v>
      </c>
      <c r="GS112" s="9">
        <v>113.69061583577712</v>
      </c>
      <c r="GT112" s="9">
        <v>17.45014662756598</v>
      </c>
      <c r="GU112" s="9">
        <v>1</v>
      </c>
      <c r="GV112" s="9">
        <v>3.1099706744868034</v>
      </c>
      <c r="GW112" s="9">
        <v>6.200879765395895</v>
      </c>
      <c r="GX112" s="9">
        <v>5.077712609970674</v>
      </c>
    </row>
    <row r="113" spans="1:206" ht="12.75">
      <c r="A113" s="5" t="s">
        <v>363</v>
      </c>
      <c r="B113" s="9">
        <v>198.25</v>
      </c>
      <c r="C113" s="9">
        <v>409.51428571428573</v>
      </c>
      <c r="D113" s="9">
        <v>13.257142857142856</v>
      </c>
      <c r="E113" s="9">
        <v>53.05714285714286</v>
      </c>
      <c r="F113" s="9">
        <v>44.4</v>
      </c>
      <c r="G113" s="9">
        <v>58.94285714285714</v>
      </c>
      <c r="H113" s="9">
        <v>118.37142857142857</v>
      </c>
      <c r="I113" s="9">
        <v>88.82857142857142</v>
      </c>
      <c r="J113" s="9">
        <v>32.65714285714286</v>
      </c>
      <c r="K113" s="9">
        <v>66.31428571428572</v>
      </c>
      <c r="L113" s="9">
        <v>265</v>
      </c>
      <c r="M113" s="9">
        <v>78.2</v>
      </c>
      <c r="N113" s="9">
        <v>218.45714285714286</v>
      </c>
      <c r="O113" s="9">
        <v>191.05714285714285</v>
      </c>
      <c r="P113" s="9">
        <v>401.8857142857143</v>
      </c>
      <c r="Q113" s="9">
        <v>7.628571428571428</v>
      </c>
      <c r="R113" s="9">
        <v>190.54285714285714</v>
      </c>
      <c r="S113" s="9">
        <v>72.17142857142858</v>
      </c>
      <c r="T113" s="9">
        <v>70.82857142857142</v>
      </c>
      <c r="U113" s="9">
        <v>15.257142857142856</v>
      </c>
      <c r="V113" s="9">
        <v>22.4</v>
      </c>
      <c r="W113" s="9">
        <v>6.628571428571428</v>
      </c>
      <c r="X113" s="9">
        <v>3.257142857142857</v>
      </c>
      <c r="Y113" s="9">
        <v>113.68571428571428</v>
      </c>
      <c r="Z113" s="9">
        <v>25.257142857142856</v>
      </c>
      <c r="AA113" s="9">
        <v>14.885714285714286</v>
      </c>
      <c r="AB113" s="9">
        <v>22.285714285714285</v>
      </c>
      <c r="AC113" s="9">
        <v>12.8</v>
      </c>
      <c r="AD113" s="9">
        <v>245.25714285714287</v>
      </c>
      <c r="AE113" s="9">
        <v>30.142857142857142</v>
      </c>
      <c r="AF113" s="9">
        <v>93.57142857142857</v>
      </c>
      <c r="AG113" s="9">
        <v>52.8</v>
      </c>
      <c r="AH113" s="9">
        <v>14.028571428571428</v>
      </c>
      <c r="AI113" s="9">
        <v>211.94285714285715</v>
      </c>
      <c r="AJ113" s="9">
        <v>115.88571428571429</v>
      </c>
      <c r="AK113" s="9">
        <v>58.8</v>
      </c>
      <c r="AL113" s="9">
        <v>17</v>
      </c>
      <c r="AM113" s="9">
        <v>5.885714285714286</v>
      </c>
      <c r="AN113" s="9">
        <v>37.65714285714286</v>
      </c>
      <c r="AO113" s="9">
        <v>46.4</v>
      </c>
      <c r="AP113" s="9">
        <v>325.45714285714286</v>
      </c>
      <c r="AQ113" s="9">
        <v>360.2285714285714</v>
      </c>
      <c r="AR113" s="9">
        <v>23.142857142857142</v>
      </c>
      <c r="AS113" s="9">
        <v>5.628571428571428</v>
      </c>
      <c r="AT113" s="9">
        <v>4</v>
      </c>
      <c r="AU113" s="9">
        <v>16.514285714285712</v>
      </c>
      <c r="AV113" s="9">
        <v>409.51428571428573</v>
      </c>
      <c r="AW113" s="9">
        <v>318.42857142857144</v>
      </c>
      <c r="AX113" s="9">
        <v>77.68571428571428</v>
      </c>
      <c r="AY113" s="9">
        <v>2</v>
      </c>
      <c r="AZ113" s="9">
        <v>2.5142857142857142</v>
      </c>
      <c r="BA113" s="9">
        <v>6.885714285714286</v>
      </c>
      <c r="BB113" s="9">
        <v>0</v>
      </c>
      <c r="BC113" s="9">
        <v>409.51428571428573</v>
      </c>
      <c r="BD113" s="9">
        <v>255.37142857142857</v>
      </c>
      <c r="BE113" s="9">
        <v>43.42857142857143</v>
      </c>
      <c r="BF113" s="9">
        <v>48.91428571428571</v>
      </c>
      <c r="BG113" s="9">
        <v>7.4</v>
      </c>
      <c r="BH113" s="9">
        <v>29.257142857142856</v>
      </c>
      <c r="BI113" s="9">
        <v>16</v>
      </c>
      <c r="BJ113" s="9">
        <v>8.142857142857142</v>
      </c>
      <c r="BK113" s="9">
        <v>1</v>
      </c>
      <c r="BL113" s="9">
        <v>409.51428571428573</v>
      </c>
      <c r="BM113" s="9">
        <v>201.17142857142858</v>
      </c>
      <c r="BN113" s="9">
        <v>8.885714285714286</v>
      </c>
      <c r="BO113" s="9">
        <v>46.91428571428571</v>
      </c>
      <c r="BP113" s="9">
        <v>0</v>
      </c>
      <c r="BQ113" s="9">
        <v>122.14285714285714</v>
      </c>
      <c r="BR113" s="9">
        <v>28.4</v>
      </c>
      <c r="BS113" s="9">
        <v>409.51428571428573</v>
      </c>
      <c r="BT113" s="9">
        <v>302.9142857142857</v>
      </c>
      <c r="BU113" s="9">
        <v>85.57142857142857</v>
      </c>
      <c r="BV113" s="9">
        <v>1.6285714285714286</v>
      </c>
      <c r="BW113" s="9">
        <v>1</v>
      </c>
      <c r="BX113" s="9">
        <v>2.6285714285714286</v>
      </c>
      <c r="BY113" s="9">
        <v>6.885714285714286</v>
      </c>
      <c r="BZ113" s="9">
        <v>18.4</v>
      </c>
      <c r="CA113" s="9">
        <v>0</v>
      </c>
      <c r="CB113" s="9">
        <v>1.8857142857142857</v>
      </c>
      <c r="CC113" s="9">
        <v>1.6285714285714286</v>
      </c>
      <c r="CD113" s="9">
        <v>14.885714285714286</v>
      </c>
      <c r="CE113" s="9">
        <v>400.8857142857143</v>
      </c>
      <c r="CF113" s="9">
        <v>395.25714285714287</v>
      </c>
      <c r="CG113" s="9">
        <v>5</v>
      </c>
      <c r="CH113" s="9">
        <v>0.6285714285714286</v>
      </c>
      <c r="CI113" s="9">
        <v>16.257142857142856</v>
      </c>
      <c r="CJ113" s="9">
        <v>368.8571428571429</v>
      </c>
      <c r="CK113" s="9">
        <v>71.97142857142858</v>
      </c>
      <c r="CL113" s="9">
        <v>14.771428571428572</v>
      </c>
      <c r="CM113" s="9">
        <v>310.54285714285714</v>
      </c>
      <c r="CN113" s="9">
        <v>59.542857142857144</v>
      </c>
      <c r="CO113" s="9">
        <v>118.62857142857143</v>
      </c>
      <c r="CP113" s="9">
        <v>35.65714285714286</v>
      </c>
      <c r="CQ113" s="9">
        <v>5.257142857142857</v>
      </c>
      <c r="CR113" s="9">
        <v>4.628571428571428</v>
      </c>
      <c r="CS113" s="9">
        <v>0</v>
      </c>
      <c r="CT113" s="9">
        <v>310.54285714285714</v>
      </c>
      <c r="CU113" s="9">
        <v>86.82857142857142</v>
      </c>
      <c r="CV113" s="9">
        <v>53.17142857142857</v>
      </c>
      <c r="CW113" s="9">
        <v>8.885714285714286</v>
      </c>
      <c r="CX113" s="9">
        <v>11.514285714285714</v>
      </c>
      <c r="CY113" s="9">
        <v>10.257142857142856</v>
      </c>
      <c r="CZ113" s="9">
        <v>3</v>
      </c>
      <c r="DA113" s="9">
        <v>5.257142857142857</v>
      </c>
      <c r="DB113" s="9">
        <v>1.6285714285714286</v>
      </c>
      <c r="DC113" s="9">
        <v>1</v>
      </c>
      <c r="DD113" s="9">
        <v>0.6285714285714286</v>
      </c>
      <c r="DE113" s="9">
        <v>218.45714285714286</v>
      </c>
      <c r="DF113" s="9">
        <v>20.257142857142856</v>
      </c>
      <c r="DG113" s="9">
        <v>49.91428571428571</v>
      </c>
      <c r="DH113" s="9">
        <v>39.028571428571425</v>
      </c>
      <c r="DI113" s="9">
        <v>67.6</v>
      </c>
      <c r="DJ113" s="9">
        <v>41.65714285714286</v>
      </c>
      <c r="DK113" s="9">
        <v>218.45714285714286</v>
      </c>
      <c r="DL113" s="9">
        <v>36.285714285714285</v>
      </c>
      <c r="DM113" s="9">
        <v>8</v>
      </c>
      <c r="DN113" s="9">
        <v>3.6285714285714286</v>
      </c>
      <c r="DO113" s="9">
        <v>2</v>
      </c>
      <c r="DP113" s="9">
        <v>0</v>
      </c>
      <c r="DQ113" s="9">
        <v>13.885714285714286</v>
      </c>
      <c r="DR113" s="9">
        <v>28.257142857142856</v>
      </c>
      <c r="DS113" s="9">
        <v>9.514285714285714</v>
      </c>
      <c r="DT113" s="9">
        <v>14.514285714285714</v>
      </c>
      <c r="DU113" s="9">
        <v>2</v>
      </c>
      <c r="DV113" s="9">
        <v>0</v>
      </c>
      <c r="DW113" s="9">
        <v>4.771428571428571</v>
      </c>
      <c r="DX113" s="9">
        <v>4.628571428571428</v>
      </c>
      <c r="DY113" s="9">
        <v>5.628571428571428</v>
      </c>
      <c r="DZ113" s="9">
        <v>11.257142857142856</v>
      </c>
      <c r="EA113" s="9">
        <v>39.65714285714286</v>
      </c>
      <c r="EB113" s="9">
        <v>23.771428571428572</v>
      </c>
      <c r="EC113" s="9">
        <v>10.657142857142858</v>
      </c>
      <c r="ED113" s="9">
        <v>218.45714285714286</v>
      </c>
      <c r="EE113" s="9">
        <v>26.02857142857143</v>
      </c>
      <c r="EF113" s="9">
        <v>30.4</v>
      </c>
      <c r="EG113" s="9">
        <v>22.142857142857142</v>
      </c>
      <c r="EH113" s="9">
        <v>20.142857142857142</v>
      </c>
      <c r="EI113" s="9">
        <v>48.68571428571428</v>
      </c>
      <c r="EJ113" s="9">
        <v>29.65714285714286</v>
      </c>
      <c r="EK113" s="9">
        <v>4.628571428571428</v>
      </c>
      <c r="EL113" s="9">
        <v>14.885714285714286</v>
      </c>
      <c r="EM113" s="9">
        <v>21.885714285714286</v>
      </c>
      <c r="EN113" s="9">
        <v>343.2</v>
      </c>
      <c r="EO113" s="9">
        <v>111.97142857142858</v>
      </c>
      <c r="EP113" s="9">
        <v>72.2</v>
      </c>
      <c r="EQ113" s="9">
        <v>42.42857142857143</v>
      </c>
      <c r="ER113" s="9">
        <v>28.142857142857142</v>
      </c>
      <c r="ES113" s="9">
        <v>88.45714285714286</v>
      </c>
      <c r="ET113" s="9">
        <v>264.1428571428571</v>
      </c>
      <c r="EU113" s="9">
        <v>190.54285714285714</v>
      </c>
      <c r="EV113" s="9">
        <v>73.6</v>
      </c>
      <c r="EW113" s="9">
        <v>67.34285714285714</v>
      </c>
      <c r="EX113" s="9">
        <v>6.257142857142857</v>
      </c>
      <c r="EY113" s="9">
        <v>190.54285714285714</v>
      </c>
      <c r="EZ113" s="9">
        <v>113.88571428571429</v>
      </c>
      <c r="FA113" s="9">
        <v>70.77142857142857</v>
      </c>
      <c r="FB113" s="9">
        <v>4.885714285714286</v>
      </c>
      <c r="FC113" s="9">
        <v>1</v>
      </c>
      <c r="FD113" s="9">
        <v>0</v>
      </c>
      <c r="FE113" s="9">
        <v>34.14285714285714</v>
      </c>
      <c r="FF113" s="9">
        <v>38.028571428571425</v>
      </c>
      <c r="FG113" s="9">
        <v>13.142857142857142</v>
      </c>
      <c r="FH113" s="9">
        <v>42.17142857142857</v>
      </c>
      <c r="FI113" s="9">
        <v>24.02857142857143</v>
      </c>
      <c r="FJ113" s="9">
        <v>5.628571428571428</v>
      </c>
      <c r="FK113" s="9">
        <v>6</v>
      </c>
      <c r="FL113" s="9">
        <v>10.257142857142856</v>
      </c>
      <c r="FM113" s="9">
        <v>1</v>
      </c>
      <c r="FN113" s="9">
        <v>7</v>
      </c>
      <c r="FO113" s="9">
        <v>5.514285714285714</v>
      </c>
      <c r="FP113" s="9">
        <v>1.6285714285714286</v>
      </c>
      <c r="FQ113" s="9">
        <v>0</v>
      </c>
      <c r="FR113" s="9">
        <v>0</v>
      </c>
      <c r="FS113" s="9">
        <v>2</v>
      </c>
      <c r="FT113" s="9">
        <v>190.54285714285714</v>
      </c>
      <c r="FU113" s="9">
        <v>3.6285714285714286</v>
      </c>
      <c r="FV113" s="9">
        <v>42.91428571428571</v>
      </c>
      <c r="FW113" s="9">
        <v>12.628571428571428</v>
      </c>
      <c r="FX113" s="9">
        <v>11.514285714285714</v>
      </c>
      <c r="FY113" s="9">
        <v>7</v>
      </c>
      <c r="FZ113" s="9">
        <v>4</v>
      </c>
      <c r="GA113" s="9">
        <v>0</v>
      </c>
      <c r="GB113" s="9">
        <v>3</v>
      </c>
      <c r="GC113" s="9">
        <v>18.628571428571426</v>
      </c>
      <c r="GD113" s="9">
        <v>15.514285714285714</v>
      </c>
      <c r="GE113" s="9">
        <v>17.142857142857142</v>
      </c>
      <c r="GF113" s="9">
        <v>60.42857142857143</v>
      </c>
      <c r="GG113" s="9">
        <v>40.028571428571425</v>
      </c>
      <c r="GH113" s="9">
        <v>0</v>
      </c>
      <c r="GI113" s="9">
        <v>8</v>
      </c>
      <c r="GJ113" s="9">
        <v>2.6285714285714286</v>
      </c>
      <c r="GK113" s="9">
        <v>7.514285714285714</v>
      </c>
      <c r="GL113" s="9">
        <v>2.257142857142857</v>
      </c>
      <c r="GM113" s="9">
        <v>280.4</v>
      </c>
      <c r="GN113" s="9">
        <v>65.82857142857142</v>
      </c>
      <c r="GO113" s="9">
        <v>0</v>
      </c>
      <c r="GP113" s="9">
        <v>3.6285714285714286</v>
      </c>
      <c r="GQ113" s="9">
        <v>21.8</v>
      </c>
      <c r="GR113" s="9">
        <v>0</v>
      </c>
      <c r="GS113" s="9">
        <v>104.71428571428572</v>
      </c>
      <c r="GT113" s="9">
        <v>40.4</v>
      </c>
      <c r="GU113" s="9">
        <v>1</v>
      </c>
      <c r="GV113" s="9">
        <v>2</v>
      </c>
      <c r="GW113" s="9">
        <v>31.771428571428572</v>
      </c>
      <c r="GX113" s="9">
        <v>9.257142857142856</v>
      </c>
    </row>
    <row r="114" spans="1:206" ht="12.75">
      <c r="A114" s="5" t="s">
        <v>467</v>
      </c>
      <c r="B114" s="9">
        <v>218.59</v>
      </c>
      <c r="C114" s="9">
        <v>95.5813953488372</v>
      </c>
      <c r="D114" s="9">
        <v>1.3953488372093024</v>
      </c>
      <c r="E114" s="9">
        <v>8.372093023255815</v>
      </c>
      <c r="F114" s="9">
        <v>13.953488372093023</v>
      </c>
      <c r="G114" s="9">
        <v>7.674418604651163</v>
      </c>
      <c r="H114" s="9">
        <v>30.697674418604652</v>
      </c>
      <c r="I114" s="9">
        <v>26.511627906976745</v>
      </c>
      <c r="J114" s="9">
        <v>6.976744186046512</v>
      </c>
      <c r="K114" s="9">
        <v>9.767441860465116</v>
      </c>
      <c r="L114" s="9">
        <v>67.67441860465117</v>
      </c>
      <c r="M114" s="9">
        <v>18.13953488372093</v>
      </c>
      <c r="N114" s="9">
        <v>46.04651162790697</v>
      </c>
      <c r="O114" s="9">
        <v>49.53488372093023</v>
      </c>
      <c r="P114" s="9">
        <v>90.69767441860465</v>
      </c>
      <c r="Q114" s="9">
        <v>4.883720930232558</v>
      </c>
      <c r="R114" s="9">
        <v>43.95348837209303</v>
      </c>
      <c r="S114" s="9">
        <v>13.953488372093023</v>
      </c>
      <c r="T114" s="9">
        <v>19.53488372093023</v>
      </c>
      <c r="U114" s="9">
        <v>5.5813953488372094</v>
      </c>
      <c r="V114" s="9">
        <v>3.488372093023256</v>
      </c>
      <c r="W114" s="9">
        <v>1.3953488372093024</v>
      </c>
      <c r="X114" s="9">
        <v>0</v>
      </c>
      <c r="Y114" s="9">
        <v>27.209302325581394</v>
      </c>
      <c r="Z114" s="9">
        <v>3.488372093023256</v>
      </c>
      <c r="AA114" s="9">
        <v>2.7906976744186047</v>
      </c>
      <c r="AB114" s="9">
        <v>4.883720930232558</v>
      </c>
      <c r="AC114" s="9">
        <v>4.186046511627907</v>
      </c>
      <c r="AD114" s="9">
        <v>52.325581395348834</v>
      </c>
      <c r="AE114" s="9">
        <v>5.5813953488372094</v>
      </c>
      <c r="AF114" s="9">
        <v>25.11627906976744</v>
      </c>
      <c r="AG114" s="9">
        <v>12.55813953488372</v>
      </c>
      <c r="AH114" s="9">
        <v>0.6976744186046512</v>
      </c>
      <c r="AI114" s="9">
        <v>39.76744186046512</v>
      </c>
      <c r="AJ114" s="9">
        <v>32.7906976744186</v>
      </c>
      <c r="AK114" s="9">
        <v>17.441860465116278</v>
      </c>
      <c r="AL114" s="9">
        <v>4.186046511627907</v>
      </c>
      <c r="AM114" s="9">
        <v>1.3953488372093024</v>
      </c>
      <c r="AN114" s="9">
        <v>11.162790697674419</v>
      </c>
      <c r="AO114" s="9">
        <v>13.953488372093023</v>
      </c>
      <c r="AP114" s="9">
        <v>70.46511627906976</v>
      </c>
      <c r="AQ114" s="9">
        <v>87.20930232558139</v>
      </c>
      <c r="AR114" s="9">
        <v>4.186046511627907</v>
      </c>
      <c r="AS114" s="9">
        <v>0</v>
      </c>
      <c r="AT114" s="9">
        <v>0.6976744186046512</v>
      </c>
      <c r="AU114" s="9">
        <v>3.488372093023256</v>
      </c>
      <c r="AV114" s="9">
        <v>95.5813953488372</v>
      </c>
      <c r="AW114" s="9">
        <v>62.7906976744186</v>
      </c>
      <c r="AX114" s="9">
        <v>29.302325581395348</v>
      </c>
      <c r="AY114" s="9">
        <v>0</v>
      </c>
      <c r="AZ114" s="9">
        <v>0</v>
      </c>
      <c r="BA114" s="9">
        <v>1.3953488372093024</v>
      </c>
      <c r="BB114" s="9">
        <v>0</v>
      </c>
      <c r="BC114" s="9">
        <v>95.5813953488372</v>
      </c>
      <c r="BD114" s="9">
        <v>50.23255813953488</v>
      </c>
      <c r="BE114" s="9">
        <v>15.348837209302326</v>
      </c>
      <c r="BF114" s="9">
        <v>6.27906976744186</v>
      </c>
      <c r="BG114" s="9">
        <v>4.186046511627907</v>
      </c>
      <c r="BH114" s="9">
        <v>13.255813953488373</v>
      </c>
      <c r="BI114" s="9">
        <v>4.883720930232558</v>
      </c>
      <c r="BJ114" s="9">
        <v>1.3953488372093024</v>
      </c>
      <c r="BK114" s="9">
        <v>0</v>
      </c>
      <c r="BL114" s="9">
        <v>95.5813953488372</v>
      </c>
      <c r="BM114" s="9">
        <v>30</v>
      </c>
      <c r="BN114" s="9">
        <v>5.5813953488372094</v>
      </c>
      <c r="BO114" s="9">
        <v>13.953488372093023</v>
      </c>
      <c r="BP114" s="9">
        <v>0</v>
      </c>
      <c r="BQ114" s="9">
        <v>36.27906976744186</v>
      </c>
      <c r="BR114" s="9">
        <v>8.372093023255815</v>
      </c>
      <c r="BS114" s="9">
        <v>95.5813953488372</v>
      </c>
      <c r="BT114" s="9">
        <v>58.604651162790695</v>
      </c>
      <c r="BU114" s="9">
        <v>33.48837209302326</v>
      </c>
      <c r="BV114" s="9">
        <v>0</v>
      </c>
      <c r="BW114" s="9">
        <v>0</v>
      </c>
      <c r="BX114" s="9">
        <v>0</v>
      </c>
      <c r="BY114" s="9">
        <v>0</v>
      </c>
      <c r="BZ114" s="9">
        <v>3.488372093023256</v>
      </c>
      <c r="CA114" s="9">
        <v>0</v>
      </c>
      <c r="CB114" s="9">
        <v>0</v>
      </c>
      <c r="CC114" s="9">
        <v>0.6976744186046512</v>
      </c>
      <c r="CD114" s="9">
        <v>2.7906976744186047</v>
      </c>
      <c r="CE114" s="9">
        <v>94.88372093023256</v>
      </c>
      <c r="CF114" s="9">
        <v>94.18604651162791</v>
      </c>
      <c r="CG114" s="9">
        <v>0.6976744186046512</v>
      </c>
      <c r="CH114" s="9">
        <v>0</v>
      </c>
      <c r="CI114" s="9">
        <v>11.162790697674419</v>
      </c>
      <c r="CJ114" s="9">
        <v>80.93023255813954</v>
      </c>
      <c r="CK114" s="9">
        <v>17.441860465116278</v>
      </c>
      <c r="CL114" s="9">
        <v>5.5813953488372094</v>
      </c>
      <c r="CM114" s="9">
        <v>78.83720930232558</v>
      </c>
      <c r="CN114" s="9">
        <v>12.55813953488372</v>
      </c>
      <c r="CO114" s="9">
        <v>25.11627906976744</v>
      </c>
      <c r="CP114" s="9">
        <v>11.86046511627907</v>
      </c>
      <c r="CQ114" s="9">
        <v>4.883720930232558</v>
      </c>
      <c r="CR114" s="9">
        <v>0</v>
      </c>
      <c r="CS114" s="9">
        <v>0</v>
      </c>
      <c r="CT114" s="9">
        <v>78.83720930232558</v>
      </c>
      <c r="CU114" s="9">
        <v>24.41860465116279</v>
      </c>
      <c r="CV114" s="9">
        <v>13.953488372093023</v>
      </c>
      <c r="CW114" s="9">
        <v>3.488372093023256</v>
      </c>
      <c r="CX114" s="9">
        <v>2.0930232558139537</v>
      </c>
      <c r="CY114" s="9">
        <v>4.186046511627907</v>
      </c>
      <c r="CZ114" s="9">
        <v>0.6976744186046512</v>
      </c>
      <c r="DA114" s="9">
        <v>4.883720930232558</v>
      </c>
      <c r="DB114" s="9">
        <v>2.0930232558139537</v>
      </c>
      <c r="DC114" s="9">
        <v>1.3953488372093024</v>
      </c>
      <c r="DD114" s="9">
        <v>0</v>
      </c>
      <c r="DE114" s="9">
        <v>49.53488372093023</v>
      </c>
      <c r="DF114" s="9">
        <v>3.488372093023256</v>
      </c>
      <c r="DG114" s="9">
        <v>11.162790697674419</v>
      </c>
      <c r="DH114" s="9">
        <v>8.372093023255815</v>
      </c>
      <c r="DI114" s="9">
        <v>12.55813953488372</v>
      </c>
      <c r="DJ114" s="9">
        <v>13.953488372093023</v>
      </c>
      <c r="DK114" s="9">
        <v>49.53488372093023</v>
      </c>
      <c r="DL114" s="9">
        <v>3.488372093023256</v>
      </c>
      <c r="DM114" s="9">
        <v>0.6976744186046512</v>
      </c>
      <c r="DN114" s="9">
        <v>0.6976744186046512</v>
      </c>
      <c r="DO114" s="9">
        <v>0</v>
      </c>
      <c r="DP114" s="9">
        <v>0.6976744186046512</v>
      </c>
      <c r="DQ114" s="9">
        <v>2.0930232558139537</v>
      </c>
      <c r="DR114" s="9">
        <v>5.5813953488372094</v>
      </c>
      <c r="DS114" s="9">
        <v>4.883720930232558</v>
      </c>
      <c r="DT114" s="9">
        <v>10.465116279069768</v>
      </c>
      <c r="DU114" s="9">
        <v>0.6976744186046512</v>
      </c>
      <c r="DV114" s="9">
        <v>0.6976744186046512</v>
      </c>
      <c r="DW114" s="9">
        <v>2.0930232558139537</v>
      </c>
      <c r="DX114" s="9">
        <v>0.6976744186046512</v>
      </c>
      <c r="DY114" s="9">
        <v>0.6976744186046512</v>
      </c>
      <c r="DZ114" s="9">
        <v>2.7906976744186047</v>
      </c>
      <c r="EA114" s="9">
        <v>3.488372093023256</v>
      </c>
      <c r="EB114" s="9">
        <v>6.27906976744186</v>
      </c>
      <c r="EC114" s="9">
        <v>3.488372093023256</v>
      </c>
      <c r="ED114" s="9">
        <v>49.53488372093023</v>
      </c>
      <c r="EE114" s="9">
        <v>9.069767441860465</v>
      </c>
      <c r="EF114" s="9">
        <v>4.883720930232558</v>
      </c>
      <c r="EG114" s="9">
        <v>4.186046511627907</v>
      </c>
      <c r="EH114" s="9">
        <v>5.5813953488372094</v>
      </c>
      <c r="EI114" s="9">
        <v>6.27906976744186</v>
      </c>
      <c r="EJ114" s="9">
        <v>6.27906976744186</v>
      </c>
      <c r="EK114" s="9">
        <v>1.3953488372093024</v>
      </c>
      <c r="EL114" s="9">
        <v>3.488372093023256</v>
      </c>
      <c r="EM114" s="9">
        <v>8.372093023255815</v>
      </c>
      <c r="EN114" s="9">
        <v>85.81395348837209</v>
      </c>
      <c r="EO114" s="9">
        <v>24.41860465116279</v>
      </c>
      <c r="EP114" s="9">
        <v>21.627906976744185</v>
      </c>
      <c r="EQ114" s="9">
        <v>11.86046511627907</v>
      </c>
      <c r="ER114" s="9">
        <v>5.5813953488372094</v>
      </c>
      <c r="ES114" s="9">
        <v>22.325581395348838</v>
      </c>
      <c r="ET114" s="9">
        <v>61.395348837209305</v>
      </c>
      <c r="EU114" s="9">
        <v>43.95348837209303</v>
      </c>
      <c r="EV114" s="9">
        <v>17.441860465116278</v>
      </c>
      <c r="EW114" s="9">
        <v>16.74418604651163</v>
      </c>
      <c r="EX114" s="9">
        <v>0.6976744186046512</v>
      </c>
      <c r="EY114" s="9">
        <v>43.95348837209303</v>
      </c>
      <c r="EZ114" s="9">
        <v>26.511627906976745</v>
      </c>
      <c r="FA114" s="9">
        <v>14.651162790697674</v>
      </c>
      <c r="FB114" s="9">
        <v>2.7906976744186047</v>
      </c>
      <c r="FC114" s="9">
        <v>0</v>
      </c>
      <c r="FD114" s="9">
        <v>0</v>
      </c>
      <c r="FE114" s="9">
        <v>4.883720930232558</v>
      </c>
      <c r="FF114" s="9">
        <v>9.069767441860465</v>
      </c>
      <c r="FG114" s="9">
        <v>2.7906976744186047</v>
      </c>
      <c r="FH114" s="9">
        <v>12.55813953488372</v>
      </c>
      <c r="FI114" s="9">
        <v>0.6976744186046512</v>
      </c>
      <c r="FJ114" s="9">
        <v>2.7906976744186047</v>
      </c>
      <c r="FK114" s="9">
        <v>1.3953488372093024</v>
      </c>
      <c r="FL114" s="9">
        <v>2.7906976744186047</v>
      </c>
      <c r="FM114" s="9">
        <v>0.6976744186046512</v>
      </c>
      <c r="FN114" s="9">
        <v>2.0930232558139537</v>
      </c>
      <c r="FO114" s="9">
        <v>1.3953488372093024</v>
      </c>
      <c r="FP114" s="9">
        <v>0</v>
      </c>
      <c r="FQ114" s="9">
        <v>0</v>
      </c>
      <c r="FR114" s="9">
        <v>0.6976744186046512</v>
      </c>
      <c r="FS114" s="9">
        <v>2.0930232558139537</v>
      </c>
      <c r="FT114" s="9">
        <v>43.95348837209303</v>
      </c>
      <c r="FU114" s="9">
        <v>1.3953488372093024</v>
      </c>
      <c r="FV114" s="9">
        <v>5.5813953488372094</v>
      </c>
      <c r="FW114" s="9">
        <v>1.3953488372093024</v>
      </c>
      <c r="FX114" s="9">
        <v>0.6976744186046512</v>
      </c>
      <c r="FY114" s="9">
        <v>2.0930232558139537</v>
      </c>
      <c r="FZ114" s="9">
        <v>0.6976744186046512</v>
      </c>
      <c r="GA114" s="9">
        <v>0</v>
      </c>
      <c r="GB114" s="9">
        <v>1.3953488372093024</v>
      </c>
      <c r="GC114" s="9">
        <v>2.7906976744186047</v>
      </c>
      <c r="GD114" s="9">
        <v>2.0930232558139537</v>
      </c>
      <c r="GE114" s="9">
        <v>4.883720930232558</v>
      </c>
      <c r="GF114" s="9">
        <v>13.255813953488373</v>
      </c>
      <c r="GG114" s="9">
        <v>9.069767441860465</v>
      </c>
      <c r="GH114" s="9">
        <v>0</v>
      </c>
      <c r="GI114" s="9">
        <v>1.3953488372093024</v>
      </c>
      <c r="GJ114" s="9">
        <v>0</v>
      </c>
      <c r="GK114" s="9">
        <v>2.7906976744186047</v>
      </c>
      <c r="GL114" s="9">
        <v>0</v>
      </c>
      <c r="GM114" s="9">
        <v>61.395348837209305</v>
      </c>
      <c r="GN114" s="9">
        <v>18.837209302325583</v>
      </c>
      <c r="GO114" s="9">
        <v>0</v>
      </c>
      <c r="GP114" s="9">
        <v>2.7906976744186047</v>
      </c>
      <c r="GQ114" s="9">
        <v>2.7906976744186047</v>
      </c>
      <c r="GR114" s="9">
        <v>0</v>
      </c>
      <c r="GS114" s="9">
        <v>24.41860465116279</v>
      </c>
      <c r="GT114" s="9">
        <v>2.7906976744186047</v>
      </c>
      <c r="GU114" s="9">
        <v>0</v>
      </c>
      <c r="GV114" s="9">
        <v>0</v>
      </c>
      <c r="GW114" s="9">
        <v>8.372093023255815</v>
      </c>
      <c r="GX114" s="9">
        <v>1.3953488372093024</v>
      </c>
    </row>
    <row r="115" spans="1:206" ht="12.75">
      <c r="A115" s="5" t="s">
        <v>468</v>
      </c>
      <c r="B115" s="9">
        <v>103.7</v>
      </c>
      <c r="C115" s="9">
        <v>79.46428571428571</v>
      </c>
      <c r="D115" s="9">
        <v>3.525974025974026</v>
      </c>
      <c r="E115" s="9">
        <v>13.347402597402597</v>
      </c>
      <c r="F115" s="9">
        <v>18.564935064935064</v>
      </c>
      <c r="G115" s="9">
        <v>12.048701298701298</v>
      </c>
      <c r="H115" s="9">
        <v>21.691558441558442</v>
      </c>
      <c r="I115" s="9">
        <v>6.652597402597403</v>
      </c>
      <c r="J115" s="9">
        <v>3.633116883116883</v>
      </c>
      <c r="K115" s="9">
        <v>16.873376623376625</v>
      </c>
      <c r="L115" s="9">
        <v>57.701298701298704</v>
      </c>
      <c r="M115" s="9">
        <v>4.8896103896103895</v>
      </c>
      <c r="N115" s="9">
        <v>48.60064935064935</v>
      </c>
      <c r="O115" s="9">
        <v>30.863636363636363</v>
      </c>
      <c r="P115" s="9">
        <v>79.28571428571429</v>
      </c>
      <c r="Q115" s="9">
        <v>0.17857142857142858</v>
      </c>
      <c r="R115" s="9">
        <v>31.834415584415584</v>
      </c>
      <c r="S115" s="9">
        <v>5.788961038961038</v>
      </c>
      <c r="T115" s="9">
        <v>14.425324675324676</v>
      </c>
      <c r="U115" s="9">
        <v>4.461038961038962</v>
      </c>
      <c r="V115" s="9">
        <v>4.532467532467533</v>
      </c>
      <c r="W115" s="9">
        <v>2.6266233766233764</v>
      </c>
      <c r="X115" s="9">
        <v>0</v>
      </c>
      <c r="Y115" s="9">
        <v>9.743506493506494</v>
      </c>
      <c r="Z115" s="9">
        <v>4.353896103896104</v>
      </c>
      <c r="AA115" s="9">
        <v>0</v>
      </c>
      <c r="AB115" s="9">
        <v>3.561688311688312</v>
      </c>
      <c r="AC115" s="9">
        <v>9.678571428571429</v>
      </c>
      <c r="AD115" s="9">
        <v>51.97727272727273</v>
      </c>
      <c r="AE115" s="9">
        <v>2.698051948051948</v>
      </c>
      <c r="AF115" s="9">
        <v>12.51948051948052</v>
      </c>
      <c r="AG115" s="9">
        <v>10.392857142857142</v>
      </c>
      <c r="AH115" s="9">
        <v>6.224025974025975</v>
      </c>
      <c r="AI115" s="9">
        <v>48.10064935064935</v>
      </c>
      <c r="AJ115" s="9">
        <v>20.535714285714285</v>
      </c>
      <c r="AK115" s="9">
        <v>7.23051948051948</v>
      </c>
      <c r="AL115" s="9">
        <v>3.561688311688312</v>
      </c>
      <c r="AM115" s="9">
        <v>0.03571428571428571</v>
      </c>
      <c r="AN115" s="9">
        <v>7.016233766233766</v>
      </c>
      <c r="AO115" s="9">
        <v>5.6103896103896105</v>
      </c>
      <c r="AP115" s="9">
        <v>66.83766233766234</v>
      </c>
      <c r="AQ115" s="9">
        <v>73.09740259740259</v>
      </c>
      <c r="AR115" s="9">
        <v>4.6396103896103895</v>
      </c>
      <c r="AS115" s="9">
        <v>0</v>
      </c>
      <c r="AT115" s="9">
        <v>0</v>
      </c>
      <c r="AU115" s="9">
        <v>1.7272727272727273</v>
      </c>
      <c r="AV115" s="9">
        <v>79.46428571428571</v>
      </c>
      <c r="AW115" s="9">
        <v>53.06168831168831</v>
      </c>
      <c r="AX115" s="9">
        <v>21.87012987012987</v>
      </c>
      <c r="AY115" s="9">
        <v>2.590909090909091</v>
      </c>
      <c r="AZ115" s="9">
        <v>0.07142857142857142</v>
      </c>
      <c r="BA115" s="9">
        <v>1.0064935064935066</v>
      </c>
      <c r="BB115" s="9">
        <v>0.8636363636363636</v>
      </c>
      <c r="BC115" s="9">
        <v>79.46428571428571</v>
      </c>
      <c r="BD115" s="9">
        <v>43.88961038961039</v>
      </c>
      <c r="BE115" s="9">
        <v>14.38961038961039</v>
      </c>
      <c r="BF115" s="9">
        <v>9.928571428571429</v>
      </c>
      <c r="BG115" s="9">
        <v>2.6266233766233764</v>
      </c>
      <c r="BH115" s="9">
        <v>3.883116883116883</v>
      </c>
      <c r="BI115" s="9">
        <v>3.7045454545454546</v>
      </c>
      <c r="BJ115" s="9">
        <v>1.0422077922077921</v>
      </c>
      <c r="BK115" s="9">
        <v>0</v>
      </c>
      <c r="BL115" s="9">
        <v>79.46428571428571</v>
      </c>
      <c r="BM115" s="9">
        <v>18.308441558441558</v>
      </c>
      <c r="BN115" s="9">
        <v>6.074675324675325</v>
      </c>
      <c r="BO115" s="9">
        <v>12.44805194805195</v>
      </c>
      <c r="BP115" s="9">
        <v>0</v>
      </c>
      <c r="BQ115" s="9">
        <v>36.480519480519476</v>
      </c>
      <c r="BR115" s="9">
        <v>6.116883116883117</v>
      </c>
      <c r="BS115" s="9">
        <v>79.46428571428571</v>
      </c>
      <c r="BT115" s="9">
        <v>53.74675324675325</v>
      </c>
      <c r="BU115" s="9">
        <v>19.386363636363637</v>
      </c>
      <c r="BV115" s="9">
        <v>1.762987012987013</v>
      </c>
      <c r="BW115" s="9">
        <v>0</v>
      </c>
      <c r="BX115" s="9">
        <v>1.7272727272727273</v>
      </c>
      <c r="BY115" s="9">
        <v>1.87012987012987</v>
      </c>
      <c r="BZ115" s="9">
        <v>4.568181818181818</v>
      </c>
      <c r="CA115" s="9">
        <v>0</v>
      </c>
      <c r="CB115" s="9">
        <v>0</v>
      </c>
      <c r="CC115" s="9">
        <v>0.9707792207792207</v>
      </c>
      <c r="CD115" s="9">
        <v>3.5974025974025974</v>
      </c>
      <c r="CE115" s="9">
        <v>76.00974025974025</v>
      </c>
      <c r="CF115" s="9">
        <v>75.11038961038962</v>
      </c>
      <c r="CG115" s="9">
        <v>0.8993506493506493</v>
      </c>
      <c r="CH115" s="9">
        <v>0</v>
      </c>
      <c r="CI115" s="9">
        <v>3.561688311688312</v>
      </c>
      <c r="CJ115" s="9">
        <v>70.61363636363636</v>
      </c>
      <c r="CK115" s="9">
        <v>17.301948051948052</v>
      </c>
      <c r="CL115" s="9">
        <v>2.769480519480519</v>
      </c>
      <c r="CM115" s="9">
        <v>58.9577922077922</v>
      </c>
      <c r="CN115" s="9">
        <v>7.194805194805195</v>
      </c>
      <c r="CO115" s="9">
        <v>23.525974025974026</v>
      </c>
      <c r="CP115" s="9">
        <v>4.061688311688312</v>
      </c>
      <c r="CQ115" s="9">
        <v>0.8993506493506493</v>
      </c>
      <c r="CR115" s="9">
        <v>8.814935064935066</v>
      </c>
      <c r="CS115" s="9">
        <v>0</v>
      </c>
      <c r="CT115" s="9">
        <v>58.9577922077922</v>
      </c>
      <c r="CU115" s="9">
        <v>14.46103896103896</v>
      </c>
      <c r="CV115" s="9">
        <v>3.883116883116883</v>
      </c>
      <c r="CW115" s="9">
        <v>3.49025974025974</v>
      </c>
      <c r="CX115" s="9">
        <v>3.525974025974026</v>
      </c>
      <c r="CY115" s="9">
        <v>3.49025974025974</v>
      </c>
      <c r="CZ115" s="9">
        <v>0.07142857142857142</v>
      </c>
      <c r="DA115" s="9">
        <v>0.8993506493506493</v>
      </c>
      <c r="DB115" s="9">
        <v>0</v>
      </c>
      <c r="DC115" s="9">
        <v>0.8993506493506493</v>
      </c>
      <c r="DD115" s="9">
        <v>0</v>
      </c>
      <c r="DE115" s="9">
        <v>43.5974025974026</v>
      </c>
      <c r="DF115" s="9">
        <v>5.574675324675325</v>
      </c>
      <c r="DG115" s="9">
        <v>4.568181818181818</v>
      </c>
      <c r="DH115" s="9">
        <v>6.152597402597403</v>
      </c>
      <c r="DI115" s="9">
        <v>19.892857142857142</v>
      </c>
      <c r="DJ115" s="9">
        <v>7.409090909090909</v>
      </c>
      <c r="DK115" s="9">
        <v>43.5974025974026</v>
      </c>
      <c r="DL115" s="9">
        <v>1.0064935064935066</v>
      </c>
      <c r="DM115" s="9">
        <v>0</v>
      </c>
      <c r="DN115" s="9">
        <v>0.14285714285714285</v>
      </c>
      <c r="DO115" s="9">
        <v>4.353896103896104</v>
      </c>
      <c r="DP115" s="9">
        <v>0</v>
      </c>
      <c r="DQ115" s="9">
        <v>5.288961038961038</v>
      </c>
      <c r="DR115" s="9">
        <v>3.74025974025974</v>
      </c>
      <c r="DS115" s="9">
        <v>0.03571428571428571</v>
      </c>
      <c r="DT115" s="9">
        <v>5.931818181818182</v>
      </c>
      <c r="DU115" s="9">
        <v>2.590909090909091</v>
      </c>
      <c r="DV115" s="9">
        <v>0</v>
      </c>
      <c r="DW115" s="9">
        <v>2.769480519480519</v>
      </c>
      <c r="DX115" s="9">
        <v>0.935064935064935</v>
      </c>
      <c r="DY115" s="9">
        <v>1.762987012987013</v>
      </c>
      <c r="DZ115" s="9">
        <v>0.8993506493506493</v>
      </c>
      <c r="EA115" s="9">
        <v>3.525974025974026</v>
      </c>
      <c r="EB115" s="9">
        <v>3.5974025974025974</v>
      </c>
      <c r="EC115" s="9">
        <v>7.016233766233766</v>
      </c>
      <c r="ED115" s="9">
        <v>43.5974025974026</v>
      </c>
      <c r="EE115" s="9">
        <v>8.344155844155845</v>
      </c>
      <c r="EF115" s="9">
        <v>3.74025974025974</v>
      </c>
      <c r="EG115" s="9">
        <v>6.944805194805195</v>
      </c>
      <c r="EH115" s="9">
        <v>1.7987012987012987</v>
      </c>
      <c r="EI115" s="9">
        <v>10.792207792207792</v>
      </c>
      <c r="EJ115" s="9">
        <v>2.769480519480519</v>
      </c>
      <c r="EK115" s="9">
        <v>2.769480519480519</v>
      </c>
      <c r="EL115" s="9">
        <v>0.9707792207792207</v>
      </c>
      <c r="EM115" s="9">
        <v>5.467532467532467</v>
      </c>
      <c r="EN115" s="9">
        <v>62.59090909090909</v>
      </c>
      <c r="EO115" s="9">
        <v>10.107142857142858</v>
      </c>
      <c r="EP115" s="9">
        <v>23.06168831168831</v>
      </c>
      <c r="EQ115" s="9">
        <v>6.438311688311689</v>
      </c>
      <c r="ER115" s="9">
        <v>4.603896103896104</v>
      </c>
      <c r="ES115" s="9">
        <v>18.37987012987013</v>
      </c>
      <c r="ET115" s="9">
        <v>44.425324675324674</v>
      </c>
      <c r="EU115" s="9">
        <v>31.834415584415584</v>
      </c>
      <c r="EV115" s="9">
        <v>12.590909090909092</v>
      </c>
      <c r="EW115" s="9">
        <v>11.727272727272727</v>
      </c>
      <c r="EX115" s="9">
        <v>0.8636363636363636</v>
      </c>
      <c r="EY115" s="9">
        <v>31.834415584415584</v>
      </c>
      <c r="EZ115" s="9">
        <v>18.48701298701299</v>
      </c>
      <c r="FA115" s="9">
        <v>10.613636363636363</v>
      </c>
      <c r="FB115" s="9">
        <v>0.03571428571428571</v>
      </c>
      <c r="FC115" s="9">
        <v>1.7987012987012987</v>
      </c>
      <c r="FD115" s="9">
        <v>0.8993506493506493</v>
      </c>
      <c r="FE115" s="9">
        <v>0.935064935064935</v>
      </c>
      <c r="FF115" s="9">
        <v>4.853896103896104</v>
      </c>
      <c r="FG115" s="9">
        <v>1.0422077922077921</v>
      </c>
      <c r="FH115" s="9">
        <v>5.503246753246753</v>
      </c>
      <c r="FI115" s="9">
        <v>5.431818181818182</v>
      </c>
      <c r="FJ115" s="9">
        <v>1.762987012987013</v>
      </c>
      <c r="FK115" s="9">
        <v>0.8993506493506493</v>
      </c>
      <c r="FL115" s="9">
        <v>3.4545454545454546</v>
      </c>
      <c r="FM115" s="9">
        <v>0</v>
      </c>
      <c r="FN115" s="9">
        <v>1.762987012987013</v>
      </c>
      <c r="FO115" s="9">
        <v>0.8636363636363636</v>
      </c>
      <c r="FP115" s="9">
        <v>0.03571428571428571</v>
      </c>
      <c r="FQ115" s="9">
        <v>3.4545454545454546</v>
      </c>
      <c r="FR115" s="9">
        <v>0</v>
      </c>
      <c r="FS115" s="9">
        <v>1.8344155844155845</v>
      </c>
      <c r="FT115" s="9">
        <v>31.834415584415584</v>
      </c>
      <c r="FU115" s="9">
        <v>2.6266233766233764</v>
      </c>
      <c r="FV115" s="9">
        <v>10.685064935064934</v>
      </c>
      <c r="FW115" s="9">
        <v>3.525974025974026</v>
      </c>
      <c r="FX115" s="9">
        <v>4.318181818181818</v>
      </c>
      <c r="FY115" s="9">
        <v>1.762987012987013</v>
      </c>
      <c r="FZ115" s="9">
        <v>0.03571428571428571</v>
      </c>
      <c r="GA115" s="9">
        <v>0.8636363636363636</v>
      </c>
      <c r="GB115" s="9">
        <v>0.8636363636363636</v>
      </c>
      <c r="GC115" s="9">
        <v>0.03571428571428571</v>
      </c>
      <c r="GD115" s="9">
        <v>0.8993506493506493</v>
      </c>
      <c r="GE115" s="9">
        <v>2.7337662337662336</v>
      </c>
      <c r="GF115" s="9">
        <v>3.74025974025974</v>
      </c>
      <c r="GG115" s="9">
        <v>1.1493506493506493</v>
      </c>
      <c r="GH115" s="9">
        <v>0</v>
      </c>
      <c r="GI115" s="9">
        <v>0</v>
      </c>
      <c r="GJ115" s="9">
        <v>0</v>
      </c>
      <c r="GK115" s="9">
        <v>2.590909090909091</v>
      </c>
      <c r="GL115" s="9">
        <v>0</v>
      </c>
      <c r="GM115" s="9">
        <v>60.435064935064936</v>
      </c>
      <c r="GN115" s="9">
        <v>20.79220779220779</v>
      </c>
      <c r="GO115" s="9">
        <v>0</v>
      </c>
      <c r="GP115" s="9">
        <v>0</v>
      </c>
      <c r="GQ115" s="9">
        <v>8.058441558441558</v>
      </c>
      <c r="GR115" s="9">
        <v>0.8636363636363636</v>
      </c>
      <c r="GS115" s="9">
        <v>20.79220779220779</v>
      </c>
      <c r="GT115" s="9">
        <v>7.159090909090909</v>
      </c>
      <c r="GU115" s="9">
        <v>0</v>
      </c>
      <c r="GV115" s="9">
        <v>1.7272727272727273</v>
      </c>
      <c r="GW115" s="9">
        <v>1.0064935064935066</v>
      </c>
      <c r="GX115" s="9">
        <v>0.03571428571428571</v>
      </c>
    </row>
    <row r="116" spans="1:206" ht="12.75">
      <c r="A116" s="5" t="s">
        <v>364</v>
      </c>
      <c r="B116" s="9">
        <v>233.43</v>
      </c>
      <c r="C116" s="9">
        <v>913.6836321573163</v>
      </c>
      <c r="D116" s="9">
        <v>49.869577790630416</v>
      </c>
      <c r="E116" s="9">
        <v>106.79178716020822</v>
      </c>
      <c r="F116" s="9">
        <v>119.70098322729902</v>
      </c>
      <c r="G116" s="9">
        <v>164.4655870445344</v>
      </c>
      <c r="H116" s="9">
        <v>214.74465008675534</v>
      </c>
      <c r="I116" s="9">
        <v>173.347021399653</v>
      </c>
      <c r="J116" s="9">
        <v>84.76402544823597</v>
      </c>
      <c r="K116" s="9">
        <v>156.66136495083862</v>
      </c>
      <c r="L116" s="9">
        <v>564.3739155581261</v>
      </c>
      <c r="M116" s="9">
        <v>192.64835164835165</v>
      </c>
      <c r="N116" s="9">
        <v>416.77617119722385</v>
      </c>
      <c r="O116" s="9">
        <v>496.9074609600926</v>
      </c>
      <c r="P116" s="9">
        <v>906.1046847888953</v>
      </c>
      <c r="Q116" s="9">
        <v>7.578947368421053</v>
      </c>
      <c r="R116" s="9">
        <v>462.010989010989</v>
      </c>
      <c r="S116" s="9">
        <v>194.79265471370735</v>
      </c>
      <c r="T116" s="9">
        <v>166.67495662232506</v>
      </c>
      <c r="U116" s="9">
        <v>48.120300751879704</v>
      </c>
      <c r="V116" s="9">
        <v>34.856564488143434</v>
      </c>
      <c r="W116" s="9">
        <v>12.303065355696935</v>
      </c>
      <c r="X116" s="9">
        <v>5.263447079236553</v>
      </c>
      <c r="Y116" s="9">
        <v>239.23163678426837</v>
      </c>
      <c r="Z116" s="9">
        <v>147.355986119144</v>
      </c>
      <c r="AA116" s="9">
        <v>29.290052053209948</v>
      </c>
      <c r="AB116" s="9">
        <v>27.46124927703875</v>
      </c>
      <c r="AC116" s="9">
        <v>10.447946790052054</v>
      </c>
      <c r="AD116" s="9">
        <v>446.3467322151533</v>
      </c>
      <c r="AE116" s="9">
        <v>147.72498554077504</v>
      </c>
      <c r="AF116" s="9">
        <v>212.60902255639098</v>
      </c>
      <c r="AG116" s="9">
        <v>78.51735106998265</v>
      </c>
      <c r="AH116" s="9">
        <v>23.15962984384037</v>
      </c>
      <c r="AI116" s="9">
        <v>416.5153267784847</v>
      </c>
      <c r="AJ116" s="9">
        <v>281.3371891266628</v>
      </c>
      <c r="AK116" s="9">
        <v>161.2382880277617</v>
      </c>
      <c r="AL116" s="9">
        <v>37.382012724117985</v>
      </c>
      <c r="AM116" s="9">
        <v>17.210815500289186</v>
      </c>
      <c r="AN116" s="9">
        <v>105.2648930017351</v>
      </c>
      <c r="AO116" s="9">
        <v>117.62058993637942</v>
      </c>
      <c r="AP116" s="9">
        <v>690.7981492192018</v>
      </c>
      <c r="AQ116" s="9">
        <v>812.076055523424</v>
      </c>
      <c r="AR116" s="9">
        <v>52.304800462695205</v>
      </c>
      <c r="AS116" s="9">
        <v>9.065934065934066</v>
      </c>
      <c r="AT116" s="9">
        <v>9.078947368421051</v>
      </c>
      <c r="AU116" s="9">
        <v>31.157894736842106</v>
      </c>
      <c r="AV116" s="9">
        <v>913.6836321573163</v>
      </c>
      <c r="AW116" s="9">
        <v>694.3843262001158</v>
      </c>
      <c r="AX116" s="9">
        <v>166.33545401966455</v>
      </c>
      <c r="AY116" s="9">
        <v>9.118565644881434</v>
      </c>
      <c r="AZ116" s="9">
        <v>9.026315789473685</v>
      </c>
      <c r="BA116" s="9">
        <v>23.17322151532678</v>
      </c>
      <c r="BB116" s="9">
        <v>8.46124927703875</v>
      </c>
      <c r="BC116" s="9">
        <v>913.6836321573163</v>
      </c>
      <c r="BD116" s="9">
        <v>534.2611336032389</v>
      </c>
      <c r="BE116" s="9">
        <v>100.45257374204742</v>
      </c>
      <c r="BF116" s="9">
        <v>117.78079814921921</v>
      </c>
      <c r="BG116" s="9">
        <v>21.46096009253904</v>
      </c>
      <c r="BH116" s="9">
        <v>67.9358010410642</v>
      </c>
      <c r="BI116" s="9">
        <v>33.88288027761712</v>
      </c>
      <c r="BJ116" s="9">
        <v>36.84355118565645</v>
      </c>
      <c r="BK116" s="9">
        <v>1.065934065934066</v>
      </c>
      <c r="BL116" s="9">
        <v>913.6836321573163</v>
      </c>
      <c r="BM116" s="9">
        <v>282.96963562753035</v>
      </c>
      <c r="BN116" s="9">
        <v>105.18623481781376</v>
      </c>
      <c r="BO116" s="9">
        <v>83.80393290919606</v>
      </c>
      <c r="BP116" s="9">
        <v>7.197802197802198</v>
      </c>
      <c r="BQ116" s="9">
        <v>363.87709658762293</v>
      </c>
      <c r="BR116" s="9">
        <v>62.29294389820706</v>
      </c>
      <c r="BS116" s="9">
        <v>913.6836321573163</v>
      </c>
      <c r="BT116" s="9">
        <v>665.6350491613649</v>
      </c>
      <c r="BU116" s="9">
        <v>179.48004626951996</v>
      </c>
      <c r="BV116" s="9">
        <v>7.1581839213418155</v>
      </c>
      <c r="BW116" s="9">
        <v>4.026315789473684</v>
      </c>
      <c r="BX116" s="9">
        <v>7.026315789473684</v>
      </c>
      <c r="BY116" s="9">
        <v>24.395315211104684</v>
      </c>
      <c r="BZ116" s="9">
        <v>57.38403701561597</v>
      </c>
      <c r="CA116" s="9">
        <v>8.1844997108155</v>
      </c>
      <c r="CB116" s="9">
        <v>9.408617698091382</v>
      </c>
      <c r="CC116" s="9">
        <v>12.224117987275882</v>
      </c>
      <c r="CD116" s="9">
        <v>27.566801619433196</v>
      </c>
      <c r="CE116" s="9">
        <v>880.1697513013303</v>
      </c>
      <c r="CF116" s="9">
        <v>873.9852515905147</v>
      </c>
      <c r="CG116" s="9">
        <v>5.1844997108155</v>
      </c>
      <c r="CH116" s="9">
        <v>1</v>
      </c>
      <c r="CI116" s="9">
        <v>29.672064777327932</v>
      </c>
      <c r="CJ116" s="9">
        <v>826.9968189705031</v>
      </c>
      <c r="CK116" s="9">
        <v>176.42567958357432</v>
      </c>
      <c r="CL116" s="9">
        <v>33.05436668594564</v>
      </c>
      <c r="CM116" s="9">
        <v>672.2582417582418</v>
      </c>
      <c r="CN116" s="9">
        <v>123.95054945054946</v>
      </c>
      <c r="CO116" s="9">
        <v>249.99624060150376</v>
      </c>
      <c r="CP116" s="9">
        <v>45.25361480624639</v>
      </c>
      <c r="CQ116" s="9">
        <v>47.26344707923655</v>
      </c>
      <c r="CR116" s="9">
        <v>5.078947368421053</v>
      </c>
      <c r="CS116" s="9">
        <v>1</v>
      </c>
      <c r="CT116" s="9">
        <v>672.2582417582418</v>
      </c>
      <c r="CU116" s="9">
        <v>199.71544245228458</v>
      </c>
      <c r="CV116" s="9">
        <v>123.29265471370735</v>
      </c>
      <c r="CW116" s="9">
        <v>13.382012724117988</v>
      </c>
      <c r="CX116" s="9">
        <v>16.44794679005205</v>
      </c>
      <c r="CY116" s="9">
        <v>33.382012724117985</v>
      </c>
      <c r="CZ116" s="9">
        <v>13.210815500289184</v>
      </c>
      <c r="DA116" s="9">
        <v>47.26344707923655</v>
      </c>
      <c r="DB116" s="9">
        <v>13.131578947368421</v>
      </c>
      <c r="DC116" s="9">
        <v>14.065934065934066</v>
      </c>
      <c r="DD116" s="9">
        <v>6.078947368421052</v>
      </c>
      <c r="DE116" s="9">
        <v>424.2793522267206</v>
      </c>
      <c r="DF116" s="9">
        <v>30.751301330248697</v>
      </c>
      <c r="DG116" s="9">
        <v>103.87131289762868</v>
      </c>
      <c r="DH116" s="9">
        <v>82.23886639676113</v>
      </c>
      <c r="DI116" s="9">
        <v>160.49421631000578</v>
      </c>
      <c r="DJ116" s="9">
        <v>46.92365529207635</v>
      </c>
      <c r="DK116" s="9">
        <v>424.2793522267206</v>
      </c>
      <c r="DL116" s="9">
        <v>9.355986119144013</v>
      </c>
      <c r="DM116" s="9">
        <v>8.27674956622325</v>
      </c>
      <c r="DN116" s="9">
        <v>25.1844997108155</v>
      </c>
      <c r="DO116" s="9">
        <v>3.0659340659340657</v>
      </c>
      <c r="DP116" s="9">
        <v>1</v>
      </c>
      <c r="DQ116" s="9">
        <v>36.79091960670908</v>
      </c>
      <c r="DR116" s="9">
        <v>47.212550607287454</v>
      </c>
      <c r="DS116" s="9">
        <v>21.368999421631</v>
      </c>
      <c r="DT116" s="9">
        <v>81.31868131868131</v>
      </c>
      <c r="DU116" s="9">
        <v>3.2900520532099478</v>
      </c>
      <c r="DV116" s="9">
        <v>2.052631578947368</v>
      </c>
      <c r="DW116" s="9">
        <v>4.065934065934066</v>
      </c>
      <c r="DX116" s="9">
        <v>11.144881434355117</v>
      </c>
      <c r="DY116" s="9">
        <v>14.382301908617698</v>
      </c>
      <c r="DZ116" s="9">
        <v>25.64574898785425</v>
      </c>
      <c r="EA116" s="9">
        <v>31.239155581260846</v>
      </c>
      <c r="EB116" s="9">
        <v>68.21255060728745</v>
      </c>
      <c r="EC116" s="9">
        <v>30.671775592828222</v>
      </c>
      <c r="ED116" s="9">
        <v>424.2793522267206</v>
      </c>
      <c r="EE116" s="9">
        <v>39.64719491035281</v>
      </c>
      <c r="EF116" s="9">
        <v>39.805957200694046</v>
      </c>
      <c r="EG116" s="9">
        <v>35.05407750144592</v>
      </c>
      <c r="EH116" s="9">
        <v>41.619144013880856</v>
      </c>
      <c r="EI116" s="9">
        <v>69.64748409485252</v>
      </c>
      <c r="EJ116" s="9">
        <v>52.9224985540775</v>
      </c>
      <c r="EK116" s="9">
        <v>30.64574898785425</v>
      </c>
      <c r="EL116" s="9">
        <v>43.65905147484094</v>
      </c>
      <c r="EM116" s="9">
        <v>71.2781954887218</v>
      </c>
      <c r="EN116" s="9">
        <v>757.0222672064777</v>
      </c>
      <c r="EO116" s="9">
        <v>226.965008675535</v>
      </c>
      <c r="EP116" s="9">
        <v>216.06824754193175</v>
      </c>
      <c r="EQ116" s="9">
        <v>98.64835164835165</v>
      </c>
      <c r="ER116" s="9">
        <v>41.818681318681314</v>
      </c>
      <c r="ES116" s="9">
        <v>173.52197802197801</v>
      </c>
      <c r="ET116" s="9">
        <v>492.77617119722385</v>
      </c>
      <c r="EU116" s="9">
        <v>462.010989010989</v>
      </c>
      <c r="EV116" s="9">
        <v>30.765182186234817</v>
      </c>
      <c r="EW116" s="9">
        <v>18.633314054366686</v>
      </c>
      <c r="EX116" s="9">
        <v>12.131868131868131</v>
      </c>
      <c r="EY116" s="9">
        <v>462.010989010989</v>
      </c>
      <c r="EZ116" s="9">
        <v>53.84875650665125</v>
      </c>
      <c r="FA116" s="9">
        <v>200.9227877385772</v>
      </c>
      <c r="FB116" s="9">
        <v>101.88345864661655</v>
      </c>
      <c r="FC116" s="9">
        <v>103.32967032967034</v>
      </c>
      <c r="FD116" s="9">
        <v>2.026315789473684</v>
      </c>
      <c r="FE116" s="9">
        <v>88.68536726431464</v>
      </c>
      <c r="FF116" s="9">
        <v>106.10728744939271</v>
      </c>
      <c r="FG116" s="9">
        <v>28.474262579525735</v>
      </c>
      <c r="FH116" s="9">
        <v>66.46298438403701</v>
      </c>
      <c r="FI116" s="9">
        <v>39.185945633314056</v>
      </c>
      <c r="FJ116" s="9">
        <v>12.69866975130133</v>
      </c>
      <c r="FK116" s="9">
        <v>23.43493348756507</v>
      </c>
      <c r="FL116" s="9">
        <v>18.210815500289186</v>
      </c>
      <c r="FM116" s="9">
        <v>2.0922498554077498</v>
      </c>
      <c r="FN116" s="9">
        <v>39.09224985540775</v>
      </c>
      <c r="FO116" s="9">
        <v>23.07894736842105</v>
      </c>
      <c r="FP116" s="9">
        <v>4.171197223828803</v>
      </c>
      <c r="FQ116" s="9">
        <v>0</v>
      </c>
      <c r="FR116" s="9">
        <v>2.0526315789473686</v>
      </c>
      <c r="FS116" s="9">
        <v>8.263447079236553</v>
      </c>
      <c r="FT116" s="9">
        <v>462.010989010989</v>
      </c>
      <c r="FU116" s="9">
        <v>13.052631578947368</v>
      </c>
      <c r="FV116" s="9">
        <v>100.66020821283979</v>
      </c>
      <c r="FW116" s="9">
        <v>37.67206477732793</v>
      </c>
      <c r="FX116" s="9">
        <v>19.474262579525735</v>
      </c>
      <c r="FY116" s="9">
        <v>39.09224985540775</v>
      </c>
      <c r="FZ116" s="9">
        <v>16.09224985540775</v>
      </c>
      <c r="GA116" s="9">
        <v>11</v>
      </c>
      <c r="GB116" s="9">
        <v>12</v>
      </c>
      <c r="GC116" s="9">
        <v>40.31636784268363</v>
      </c>
      <c r="GD116" s="9">
        <v>48.368999421631</v>
      </c>
      <c r="GE116" s="9">
        <v>36.395026026604974</v>
      </c>
      <c r="GF116" s="9">
        <v>146.72614227877386</v>
      </c>
      <c r="GG116" s="9">
        <v>78.25159051474841</v>
      </c>
      <c r="GH116" s="9">
        <v>0</v>
      </c>
      <c r="GI116" s="9">
        <v>31.197802197802197</v>
      </c>
      <c r="GJ116" s="9">
        <v>18.065934065934066</v>
      </c>
      <c r="GK116" s="9">
        <v>16.09224985540775</v>
      </c>
      <c r="GL116" s="9">
        <v>3.1185656448814343</v>
      </c>
      <c r="GM116" s="9">
        <v>547.4794679005206</v>
      </c>
      <c r="GN116" s="9">
        <v>82.22845575477155</v>
      </c>
      <c r="GO116" s="9">
        <v>0</v>
      </c>
      <c r="GP116" s="9">
        <v>5.026315789473684</v>
      </c>
      <c r="GQ116" s="9">
        <v>35.98814343551186</v>
      </c>
      <c r="GR116" s="9">
        <v>0.11856564488143435</v>
      </c>
      <c r="GS116" s="9">
        <v>225.89184499710817</v>
      </c>
      <c r="GT116" s="9">
        <v>38.88259109311741</v>
      </c>
      <c r="GU116" s="9">
        <v>1</v>
      </c>
      <c r="GV116" s="9">
        <v>11.026315789473685</v>
      </c>
      <c r="GW116" s="9">
        <v>139.2646038172354</v>
      </c>
      <c r="GX116" s="9">
        <v>8.052631578947368</v>
      </c>
    </row>
    <row r="117" spans="1:206" ht="12.75">
      <c r="A117" s="5" t="s">
        <v>469</v>
      </c>
      <c r="B117" s="9">
        <v>12.59</v>
      </c>
      <c r="C117" s="9">
        <v>1047.9146637907643</v>
      </c>
      <c r="D117" s="9">
        <v>51.012222982251636</v>
      </c>
      <c r="E117" s="9">
        <v>148.81799213964763</v>
      </c>
      <c r="F117" s="9">
        <v>133.29606773296655</v>
      </c>
      <c r="G117" s="9">
        <v>188.62546168734465</v>
      </c>
      <c r="H117" s="9">
        <v>257.21945495208</v>
      </c>
      <c r="I117" s="9">
        <v>193.78661514949226</v>
      </c>
      <c r="J117" s="9">
        <v>75.15684914698144</v>
      </c>
      <c r="K117" s="9">
        <v>199.83021512189924</v>
      </c>
      <c r="L117" s="9">
        <v>666.0703412867817</v>
      </c>
      <c r="M117" s="9">
        <v>182.01410738208327</v>
      </c>
      <c r="N117" s="9">
        <v>505.24027749925295</v>
      </c>
      <c r="O117" s="9">
        <v>542.6743862915113</v>
      </c>
      <c r="P117" s="9">
        <v>1047.9146637907643</v>
      </c>
      <c r="Q117" s="9">
        <v>0</v>
      </c>
      <c r="R117" s="9">
        <v>429.4706386444738</v>
      </c>
      <c r="S117" s="9">
        <v>91.1503293766019</v>
      </c>
      <c r="T117" s="9">
        <v>179.62117757858292</v>
      </c>
      <c r="U117" s="9">
        <v>70.33003501934718</v>
      </c>
      <c r="V117" s="9">
        <v>61.96171881414656</v>
      </c>
      <c r="W117" s="9">
        <v>21.864531350297554</v>
      </c>
      <c r="X117" s="9">
        <v>4.542846505497699</v>
      </c>
      <c r="Y117" s="9">
        <v>352.35186936712137</v>
      </c>
      <c r="Z117" s="9">
        <v>19.910373760488177</v>
      </c>
      <c r="AA117" s="9">
        <v>12.968344774980931</v>
      </c>
      <c r="AB117" s="9">
        <v>33.957334955339874</v>
      </c>
      <c r="AC117" s="9">
        <v>8.262307623278144</v>
      </c>
      <c r="AD117" s="9">
        <v>660.0079891147916</v>
      </c>
      <c r="AE117" s="9">
        <v>26.297263283650608</v>
      </c>
      <c r="AF117" s="9">
        <v>197.42797868193807</v>
      </c>
      <c r="AG117" s="9">
        <v>162.50498968466104</v>
      </c>
      <c r="AH117" s="9">
        <v>43.24040699422408</v>
      </c>
      <c r="AI117" s="9">
        <v>614.0977313579895</v>
      </c>
      <c r="AJ117" s="9">
        <v>313.7166338541519</v>
      </c>
      <c r="AK117" s="9">
        <v>91.01724521997967</v>
      </c>
      <c r="AL117" s="9">
        <v>20.01592124263893</v>
      </c>
      <c r="AM117" s="9">
        <v>9.067132116004297</v>
      </c>
      <c r="AN117" s="9">
        <v>52.35258193284942</v>
      </c>
      <c r="AO117" s="9">
        <v>101.96442219908559</v>
      </c>
      <c r="AP117" s="9">
        <v>893.5976596588292</v>
      </c>
      <c r="AQ117" s="9">
        <v>956.3386493422693</v>
      </c>
      <c r="AR117" s="9">
        <v>63.833095847034464</v>
      </c>
      <c r="AS117" s="9">
        <v>5.291168397183435</v>
      </c>
      <c r="AT117" s="9">
        <v>2.0789473684210527</v>
      </c>
      <c r="AU117" s="9">
        <v>20.37280283585593</v>
      </c>
      <c r="AV117" s="9">
        <v>1047.9146637907643</v>
      </c>
      <c r="AW117" s="9">
        <v>819.8444418804897</v>
      </c>
      <c r="AX117" s="9">
        <v>186.38495753755353</v>
      </c>
      <c r="AY117" s="9">
        <v>7.621132800946466</v>
      </c>
      <c r="AZ117" s="9">
        <v>4.7364607170099156</v>
      </c>
      <c r="BA117" s="9">
        <v>12.679705215419501</v>
      </c>
      <c r="BB117" s="9">
        <v>5.968009308986753</v>
      </c>
      <c r="BC117" s="9">
        <v>1047.9146637907643</v>
      </c>
      <c r="BD117" s="9">
        <v>642.4943758128728</v>
      </c>
      <c r="BE117" s="9">
        <v>131.5764358374929</v>
      </c>
      <c r="BF117" s="9">
        <v>150.74501811403434</v>
      </c>
      <c r="BG117" s="9">
        <v>24.421944033143387</v>
      </c>
      <c r="BH117" s="9">
        <v>49.734373108511136</v>
      </c>
      <c r="BI117" s="9">
        <v>32.233670752816764</v>
      </c>
      <c r="BJ117" s="9">
        <v>15.682530342419195</v>
      </c>
      <c r="BK117" s="9">
        <v>1.0263157894736843</v>
      </c>
      <c r="BL117" s="9">
        <v>1047.9146637907643</v>
      </c>
      <c r="BM117" s="9">
        <v>358.00179383729085</v>
      </c>
      <c r="BN117" s="9">
        <v>78.85930633122814</v>
      </c>
      <c r="BO117" s="9">
        <v>91.00414374750663</v>
      </c>
      <c r="BP117" s="9">
        <v>1.4333333333333333</v>
      </c>
      <c r="BQ117" s="9">
        <v>418.9391036658752</v>
      </c>
      <c r="BR117" s="9">
        <v>91.50766413354052</v>
      </c>
      <c r="BS117" s="9">
        <v>1047.9146637907643</v>
      </c>
      <c r="BT117" s="9">
        <v>806.7295143228916</v>
      </c>
      <c r="BU117" s="9">
        <v>188.76688722781256</v>
      </c>
      <c r="BV117" s="9">
        <v>5.490783117213323</v>
      </c>
      <c r="BW117" s="9">
        <v>10.127505876492473</v>
      </c>
      <c r="BX117" s="9">
        <v>1.0467239527389904</v>
      </c>
      <c r="BY117" s="9">
        <v>14.188876175947115</v>
      </c>
      <c r="BZ117" s="9">
        <v>36.79997324635423</v>
      </c>
      <c r="CA117" s="9">
        <v>3.026315789473684</v>
      </c>
      <c r="CB117" s="9">
        <v>4.190816326530612</v>
      </c>
      <c r="CC117" s="9">
        <v>9.760453929855695</v>
      </c>
      <c r="CD117" s="9">
        <v>19.822387200494234</v>
      </c>
      <c r="CE117" s="9">
        <v>1017.1086571470694</v>
      </c>
      <c r="CF117" s="9">
        <v>1008.2713742705321</v>
      </c>
      <c r="CG117" s="9">
        <v>8.837282876537342</v>
      </c>
      <c r="CH117" s="9">
        <v>0</v>
      </c>
      <c r="CI117" s="9">
        <v>36.26607993311741</v>
      </c>
      <c r="CJ117" s="9">
        <v>965.7774960632613</v>
      </c>
      <c r="CK117" s="9">
        <v>207.4021581325131</v>
      </c>
      <c r="CL117" s="9">
        <v>42.352849515092075</v>
      </c>
      <c r="CM117" s="9">
        <v>772.9275995218835</v>
      </c>
      <c r="CN117" s="9">
        <v>115.9339856308656</v>
      </c>
      <c r="CO117" s="9">
        <v>299.9890113329848</v>
      </c>
      <c r="CP117" s="9">
        <v>108.47260965408285</v>
      </c>
      <c r="CQ117" s="9">
        <v>14.028334171197084</v>
      </c>
      <c r="CR117" s="9">
        <v>17.117488536223032</v>
      </c>
      <c r="CS117" s="9">
        <v>2.9624371487725525</v>
      </c>
      <c r="CT117" s="9">
        <v>772.9275995218835</v>
      </c>
      <c r="CU117" s="9">
        <v>214.42373304775762</v>
      </c>
      <c r="CV117" s="9">
        <v>124.9936902449767</v>
      </c>
      <c r="CW117" s="9">
        <v>34.249827116201175</v>
      </c>
      <c r="CX117" s="9">
        <v>27.010946300717084</v>
      </c>
      <c r="CY117" s="9">
        <v>17.79830110533916</v>
      </c>
      <c r="CZ117" s="9">
        <v>10.370968280523499</v>
      </c>
      <c r="DA117" s="9">
        <v>14.028334171197084</v>
      </c>
      <c r="DB117" s="9">
        <v>4.54369902041671</v>
      </c>
      <c r="DC117" s="9">
        <v>1.8547218887555021</v>
      </c>
      <c r="DD117" s="9">
        <v>2.0555555555555554</v>
      </c>
      <c r="DE117" s="9">
        <v>541.5130951541562</v>
      </c>
      <c r="DF117" s="9">
        <v>39.25603181013061</v>
      </c>
      <c r="DG117" s="9">
        <v>121.63517150567321</v>
      </c>
      <c r="DH117" s="9">
        <v>91.27350117774034</v>
      </c>
      <c r="DI117" s="9">
        <v>214.3654892315431</v>
      </c>
      <c r="DJ117" s="9">
        <v>74.98290142906896</v>
      </c>
      <c r="DK117" s="9">
        <v>541.5130951541562</v>
      </c>
      <c r="DL117" s="9">
        <v>11.167420331977183</v>
      </c>
      <c r="DM117" s="9">
        <v>2.0467239527389904</v>
      </c>
      <c r="DN117" s="9">
        <v>29.367317590651822</v>
      </c>
      <c r="DO117" s="9">
        <v>2.49021492655033</v>
      </c>
      <c r="DP117" s="9">
        <v>5.026315789473684</v>
      </c>
      <c r="DQ117" s="9">
        <v>57.537822207448954</v>
      </c>
      <c r="DR117" s="9">
        <v>100.03144871983882</v>
      </c>
      <c r="DS117" s="9">
        <v>28.7987252719547</v>
      </c>
      <c r="DT117" s="9">
        <v>19.20886705559417</v>
      </c>
      <c r="DU117" s="9">
        <v>9.88429115353235</v>
      </c>
      <c r="DV117" s="9">
        <v>5.37536231884058</v>
      </c>
      <c r="DW117" s="9">
        <v>9.195634531463234</v>
      </c>
      <c r="DX117" s="9">
        <v>35.20837874432763</v>
      </c>
      <c r="DY117" s="9">
        <v>16.201491015933453</v>
      </c>
      <c r="DZ117" s="9">
        <v>33.12159631205648</v>
      </c>
      <c r="EA117" s="9">
        <v>55.557625536866155</v>
      </c>
      <c r="EB117" s="9">
        <v>90.17268979292709</v>
      </c>
      <c r="EC117" s="9">
        <v>31.121169901980622</v>
      </c>
      <c r="ED117" s="9">
        <v>541.5130951541562</v>
      </c>
      <c r="EE117" s="9">
        <v>61.66918460748144</v>
      </c>
      <c r="EF117" s="9">
        <v>106.71857470677058</v>
      </c>
      <c r="EG117" s="9">
        <v>55.20667177626199</v>
      </c>
      <c r="EH117" s="9">
        <v>64.19183920707871</v>
      </c>
      <c r="EI117" s="9">
        <v>94.26946310179297</v>
      </c>
      <c r="EJ117" s="9">
        <v>55.438036541847865</v>
      </c>
      <c r="EK117" s="9">
        <v>44.82058706014824</v>
      </c>
      <c r="EL117" s="9">
        <v>36.13336414657396</v>
      </c>
      <c r="EM117" s="9">
        <v>23.0653740062005</v>
      </c>
      <c r="EN117" s="9">
        <v>848.084448668865</v>
      </c>
      <c r="EO117" s="9">
        <v>168.84061206481067</v>
      </c>
      <c r="EP117" s="9">
        <v>212.2097312914487</v>
      </c>
      <c r="EQ117" s="9">
        <v>123.58828542858791</v>
      </c>
      <c r="ER117" s="9">
        <v>88.73475005562867</v>
      </c>
      <c r="ES117" s="9">
        <v>254.71106982838904</v>
      </c>
      <c r="ET117" s="9">
        <v>447.5399312280214</v>
      </c>
      <c r="EU117" s="9">
        <v>429.4706386444738</v>
      </c>
      <c r="EV117" s="9">
        <v>18.06929258354753</v>
      </c>
      <c r="EW117" s="9">
        <v>5.9579357295931334</v>
      </c>
      <c r="EX117" s="9">
        <v>12.111356853954396</v>
      </c>
      <c r="EY117" s="9">
        <v>429.4706386444738</v>
      </c>
      <c r="EZ117" s="9">
        <v>286.48450860130475</v>
      </c>
      <c r="FA117" s="9">
        <v>107.52113429658667</v>
      </c>
      <c r="FB117" s="9">
        <v>19.451952710908927</v>
      </c>
      <c r="FC117" s="9">
        <v>13.995050331345354</v>
      </c>
      <c r="FD117" s="9">
        <v>2.0179927043281083</v>
      </c>
      <c r="FE117" s="9">
        <v>42.74307340022203</v>
      </c>
      <c r="FF117" s="9">
        <v>48.40725597637987</v>
      </c>
      <c r="FG117" s="9">
        <v>50.478065841134324</v>
      </c>
      <c r="FH117" s="9">
        <v>83.04463787040369</v>
      </c>
      <c r="FI117" s="9">
        <v>73.91960547758386</v>
      </c>
      <c r="FJ117" s="9">
        <v>32.47295974072314</v>
      </c>
      <c r="FK117" s="9">
        <v>17.475462984583615</v>
      </c>
      <c r="FL117" s="9">
        <v>19.365820286924837</v>
      </c>
      <c r="FM117" s="9">
        <v>2.0467239527389904</v>
      </c>
      <c r="FN117" s="9">
        <v>27.971600035895364</v>
      </c>
      <c r="FO117" s="9">
        <v>14.434739540362294</v>
      </c>
      <c r="FP117" s="9">
        <v>4.015068727719921</v>
      </c>
      <c r="FQ117" s="9">
        <v>0</v>
      </c>
      <c r="FR117" s="9">
        <v>2.020408163265306</v>
      </c>
      <c r="FS117" s="9">
        <v>11.075216646536571</v>
      </c>
      <c r="FT117" s="9">
        <v>429.4706386444738</v>
      </c>
      <c r="FU117" s="9">
        <v>7.717519181585677</v>
      </c>
      <c r="FV117" s="9">
        <v>125.27209452812399</v>
      </c>
      <c r="FW117" s="9">
        <v>38.57321892906667</v>
      </c>
      <c r="FX117" s="9">
        <v>26.220826042087317</v>
      </c>
      <c r="FY117" s="9">
        <v>27.971600035895364</v>
      </c>
      <c r="FZ117" s="9">
        <v>13.344559608740521</v>
      </c>
      <c r="GA117" s="9">
        <v>7.942028985507246</v>
      </c>
      <c r="GB117" s="9">
        <v>6.685011441647597</v>
      </c>
      <c r="GC117" s="9">
        <v>14.624020134369538</v>
      </c>
      <c r="GD117" s="9">
        <v>28.11905326585249</v>
      </c>
      <c r="GE117" s="9">
        <v>47.03779588112896</v>
      </c>
      <c r="GF117" s="9">
        <v>117.82599889688903</v>
      </c>
      <c r="GG117" s="9">
        <v>102.7960506399356</v>
      </c>
      <c r="GH117" s="9">
        <v>1</v>
      </c>
      <c r="GI117" s="9">
        <v>5</v>
      </c>
      <c r="GJ117" s="9">
        <v>3</v>
      </c>
      <c r="GK117" s="9">
        <v>4.944808938067981</v>
      </c>
      <c r="GL117" s="9">
        <v>1.085139318885449</v>
      </c>
      <c r="GM117" s="9">
        <v>731.0386215966173</v>
      </c>
      <c r="GN117" s="9">
        <v>98.87364312620548</v>
      </c>
      <c r="GO117" s="9">
        <v>0</v>
      </c>
      <c r="GP117" s="9">
        <v>9.968344774980931</v>
      </c>
      <c r="GQ117" s="9">
        <v>114.03102575889241</v>
      </c>
      <c r="GR117" s="9">
        <v>3.2444444444444445</v>
      </c>
      <c r="GS117" s="9">
        <v>370.1222061975057</v>
      </c>
      <c r="GT117" s="9">
        <v>57.73633450329025</v>
      </c>
      <c r="GU117" s="9">
        <v>1.0467239527389904</v>
      </c>
      <c r="GV117" s="9">
        <v>11.773972426499203</v>
      </c>
      <c r="GW117" s="9">
        <v>58.133125454605945</v>
      </c>
      <c r="GX117" s="9">
        <v>6.108800957453919</v>
      </c>
    </row>
    <row r="118" spans="1:206" ht="12.75">
      <c r="A118" s="5" t="s">
        <v>470</v>
      </c>
      <c r="B118" s="9">
        <v>206.43</v>
      </c>
      <c r="C118" s="9">
        <v>151.50380995069474</v>
      </c>
      <c r="D118" s="9">
        <v>3.949798296727925</v>
      </c>
      <c r="E118" s="9">
        <v>19.285073957866427</v>
      </c>
      <c r="F118" s="9">
        <v>17.310174809502463</v>
      </c>
      <c r="G118" s="9">
        <v>33.81846705513223</v>
      </c>
      <c r="H118" s="9">
        <v>38.50829224562976</v>
      </c>
      <c r="I118" s="9">
        <v>29.88928731510533</v>
      </c>
      <c r="J118" s="9">
        <v>8.742716270730613</v>
      </c>
      <c r="K118" s="9">
        <v>23.23487225459435</v>
      </c>
      <c r="L118" s="9">
        <v>103.12102196324517</v>
      </c>
      <c r="M118" s="9">
        <v>25.14791573285522</v>
      </c>
      <c r="N118" s="9">
        <v>71.37023756163155</v>
      </c>
      <c r="O118" s="9">
        <v>80.1335723890632</v>
      </c>
      <c r="P118" s="9">
        <v>151.50380995069474</v>
      </c>
      <c r="Q118" s="9">
        <v>0</v>
      </c>
      <c r="R118" s="9">
        <v>73.27297176154191</v>
      </c>
      <c r="S118" s="9">
        <v>25.98072613177947</v>
      </c>
      <c r="T118" s="9">
        <v>26.999103541013</v>
      </c>
      <c r="U118" s="9">
        <v>12.537875392200807</v>
      </c>
      <c r="V118" s="9">
        <v>4.865082922456297</v>
      </c>
      <c r="W118" s="9">
        <v>2.890183774092335</v>
      </c>
      <c r="X118" s="9">
        <v>0</v>
      </c>
      <c r="Y118" s="9">
        <v>46.397579560735096</v>
      </c>
      <c r="Z118" s="9">
        <v>0.010309278350515464</v>
      </c>
      <c r="AA118" s="9">
        <v>3.867324069923801</v>
      </c>
      <c r="AB118" s="9">
        <v>12.455401165396683</v>
      </c>
      <c r="AC118" s="9">
        <v>5.749439713133124</v>
      </c>
      <c r="AD118" s="9">
        <v>87.76512774540565</v>
      </c>
      <c r="AE118" s="9">
        <v>20.179740026893768</v>
      </c>
      <c r="AF118" s="9">
        <v>26.104437471985655</v>
      </c>
      <c r="AG118" s="9">
        <v>21.21873599282833</v>
      </c>
      <c r="AH118" s="9">
        <v>5.770058269834155</v>
      </c>
      <c r="AI118" s="9">
        <v>90.77902285970417</v>
      </c>
      <c r="AJ118" s="9">
        <v>38.50829224562976</v>
      </c>
      <c r="AK118" s="9">
        <v>19.305692514567458</v>
      </c>
      <c r="AL118" s="9">
        <v>2.910802330793366</v>
      </c>
      <c r="AM118" s="9">
        <v>0</v>
      </c>
      <c r="AN118" s="9">
        <v>11.56073509636934</v>
      </c>
      <c r="AO118" s="9">
        <v>10.655759748991484</v>
      </c>
      <c r="AP118" s="9">
        <v>129.28731510533393</v>
      </c>
      <c r="AQ118" s="9">
        <v>132.21873599282833</v>
      </c>
      <c r="AR118" s="9">
        <v>11.601972209771402</v>
      </c>
      <c r="AS118" s="9">
        <v>2.8798744957418196</v>
      </c>
      <c r="AT118" s="9">
        <v>0.9565217391304348</v>
      </c>
      <c r="AU118" s="9">
        <v>3.84670551322277</v>
      </c>
      <c r="AV118" s="9">
        <v>151.50380995069474</v>
      </c>
      <c r="AW118" s="9">
        <v>96.71402958314658</v>
      </c>
      <c r="AX118" s="9">
        <v>48.02196324518154</v>
      </c>
      <c r="AY118" s="9">
        <v>0</v>
      </c>
      <c r="AZ118" s="9">
        <v>0</v>
      </c>
      <c r="BA118" s="9">
        <v>5.790676826535186</v>
      </c>
      <c r="BB118" s="9">
        <v>0.020618556701030927</v>
      </c>
      <c r="BC118" s="9">
        <v>151.50380995069474</v>
      </c>
      <c r="BD118" s="9">
        <v>76.43119677274764</v>
      </c>
      <c r="BE118" s="9">
        <v>31.74047512326311</v>
      </c>
      <c r="BF118" s="9">
        <v>18.33886149708651</v>
      </c>
      <c r="BG118" s="9">
        <v>4.844464365755266</v>
      </c>
      <c r="BH118" s="9">
        <v>9.596145226355894</v>
      </c>
      <c r="BI118" s="9">
        <v>5.759748991483639</v>
      </c>
      <c r="BJ118" s="9">
        <v>4.792917974002689</v>
      </c>
      <c r="BK118" s="9">
        <v>0</v>
      </c>
      <c r="BL118" s="9">
        <v>151.50380995069474</v>
      </c>
      <c r="BM118" s="9">
        <v>31.864186463469295</v>
      </c>
      <c r="BN118" s="9">
        <v>25.446884805020172</v>
      </c>
      <c r="BO118" s="9">
        <v>16.28148812191842</v>
      </c>
      <c r="BP118" s="9">
        <v>0</v>
      </c>
      <c r="BQ118" s="9">
        <v>60.621694307485434</v>
      </c>
      <c r="BR118" s="9">
        <v>16.322725235320483</v>
      </c>
      <c r="BS118" s="9">
        <v>151.50380995069474</v>
      </c>
      <c r="BT118" s="9">
        <v>96.72433886149709</v>
      </c>
      <c r="BU118" s="9">
        <v>45.152398027790234</v>
      </c>
      <c r="BV118" s="9">
        <v>0</v>
      </c>
      <c r="BW118" s="9">
        <v>0</v>
      </c>
      <c r="BX118" s="9">
        <v>0.010309278350515464</v>
      </c>
      <c r="BY118" s="9">
        <v>2.890183774092335</v>
      </c>
      <c r="BZ118" s="9">
        <v>9.62707306140744</v>
      </c>
      <c r="CA118" s="9">
        <v>0</v>
      </c>
      <c r="CB118" s="9">
        <v>2.8798744957418196</v>
      </c>
      <c r="CC118" s="9">
        <v>1.9130434782608696</v>
      </c>
      <c r="CD118" s="9">
        <v>4.834155087404751</v>
      </c>
      <c r="CE118" s="9">
        <v>147.62617660242046</v>
      </c>
      <c r="CF118" s="9">
        <v>144.75661138502915</v>
      </c>
      <c r="CG118" s="9">
        <v>2.869565217391304</v>
      </c>
      <c r="CH118" s="9">
        <v>0</v>
      </c>
      <c r="CI118" s="9">
        <v>10.738233975795607</v>
      </c>
      <c r="CJ118" s="9">
        <v>132.03316898251904</v>
      </c>
      <c r="CK118" s="9">
        <v>23.090542357687134</v>
      </c>
      <c r="CL118" s="9">
        <v>12.5997310623039</v>
      </c>
      <c r="CM118" s="9">
        <v>119.52622142536978</v>
      </c>
      <c r="CN118" s="9">
        <v>19.32631107126849</v>
      </c>
      <c r="CO118" s="9">
        <v>37.56207978484984</v>
      </c>
      <c r="CP118" s="9">
        <v>36.56432093231735</v>
      </c>
      <c r="CQ118" s="9">
        <v>0.041237113402061855</v>
      </c>
      <c r="CR118" s="9">
        <v>0.9668310174809502</v>
      </c>
      <c r="CS118" s="9">
        <v>0</v>
      </c>
      <c r="CT118" s="9">
        <v>119.52622142536978</v>
      </c>
      <c r="CU118" s="9">
        <v>25.065441506051098</v>
      </c>
      <c r="CV118" s="9">
        <v>13.494397131331242</v>
      </c>
      <c r="CW118" s="9">
        <v>1.9542805916629316</v>
      </c>
      <c r="CX118" s="9">
        <v>4.803227252353205</v>
      </c>
      <c r="CY118" s="9">
        <v>2.890183774092335</v>
      </c>
      <c r="CZ118" s="9">
        <v>1.923352756611385</v>
      </c>
      <c r="DA118" s="9">
        <v>0.041237113402061855</v>
      </c>
      <c r="DB118" s="9">
        <v>0</v>
      </c>
      <c r="DC118" s="9">
        <v>0.030927835051546393</v>
      </c>
      <c r="DD118" s="9">
        <v>0</v>
      </c>
      <c r="DE118" s="9">
        <v>94.41954280591663</v>
      </c>
      <c r="DF118" s="9">
        <v>6.788435679067683</v>
      </c>
      <c r="DG118" s="9">
        <v>21.249663827879875</v>
      </c>
      <c r="DH118" s="9">
        <v>11.509188704616763</v>
      </c>
      <c r="DI118" s="9">
        <v>24.191393993724787</v>
      </c>
      <c r="DJ118" s="9">
        <v>30.680860600627522</v>
      </c>
      <c r="DK118" s="9">
        <v>94.41954280591663</v>
      </c>
      <c r="DL118" s="9">
        <v>6.778126400717167</v>
      </c>
      <c r="DM118" s="9">
        <v>0</v>
      </c>
      <c r="DN118" s="9">
        <v>2.8798744957418196</v>
      </c>
      <c r="DO118" s="9">
        <v>0</v>
      </c>
      <c r="DP118" s="9">
        <v>1.9130434782608696</v>
      </c>
      <c r="DQ118" s="9">
        <v>6.736889287315106</v>
      </c>
      <c r="DR118" s="9">
        <v>6.809054235768714</v>
      </c>
      <c r="DS118" s="9">
        <v>10.583594800537876</v>
      </c>
      <c r="DT118" s="9">
        <v>22.15463917525773</v>
      </c>
      <c r="DU118" s="9">
        <v>0.9565217391304348</v>
      </c>
      <c r="DV118" s="9">
        <v>1.923352756611385</v>
      </c>
      <c r="DW118" s="9">
        <v>8.619004930524428</v>
      </c>
      <c r="DX118" s="9">
        <v>1.9336620349619005</v>
      </c>
      <c r="DY118" s="9">
        <v>3.8260869565217392</v>
      </c>
      <c r="DZ118" s="9">
        <v>0.9668310174809502</v>
      </c>
      <c r="EA118" s="9">
        <v>6.778126400717167</v>
      </c>
      <c r="EB118" s="9">
        <v>7.703720304796056</v>
      </c>
      <c r="EC118" s="9">
        <v>3.8570147915732855</v>
      </c>
      <c r="ED118" s="9">
        <v>94.41954280591663</v>
      </c>
      <c r="EE118" s="9">
        <v>22.11340206185567</v>
      </c>
      <c r="EF118" s="9">
        <v>10.614522635589422</v>
      </c>
      <c r="EG118" s="9">
        <v>10.624831913939937</v>
      </c>
      <c r="EH118" s="9">
        <v>4.844464365755266</v>
      </c>
      <c r="EI118" s="9">
        <v>23.111160914388165</v>
      </c>
      <c r="EJ118" s="9">
        <v>14.378753922008068</v>
      </c>
      <c r="EK118" s="9">
        <v>0.9771402958314658</v>
      </c>
      <c r="EL118" s="9">
        <v>2.9004930524428505</v>
      </c>
      <c r="EM118" s="9">
        <v>4.854773644105782</v>
      </c>
      <c r="EN118" s="9">
        <v>128.2689376961004</v>
      </c>
      <c r="EO118" s="9">
        <v>28.943074854325413</v>
      </c>
      <c r="EP118" s="9">
        <v>27.01972209771403</v>
      </c>
      <c r="EQ118" s="9">
        <v>6.850291349170776</v>
      </c>
      <c r="ER118" s="9">
        <v>13.494397131331242</v>
      </c>
      <c r="ES118" s="9">
        <v>51.96145226355894</v>
      </c>
      <c r="ET118" s="9">
        <v>107.75930076199015</v>
      </c>
      <c r="EU118" s="9">
        <v>73.27297176154191</v>
      </c>
      <c r="EV118" s="9">
        <v>34.48632900044823</v>
      </c>
      <c r="EW118" s="9">
        <v>31.60645450470641</v>
      </c>
      <c r="EX118" s="9">
        <v>2.8798744957418196</v>
      </c>
      <c r="EY118" s="9">
        <v>72.31645002241147</v>
      </c>
      <c r="EZ118" s="9">
        <v>41.52218735992828</v>
      </c>
      <c r="FA118" s="9">
        <v>20.251904975347376</v>
      </c>
      <c r="FB118" s="9">
        <v>2.8798744957418196</v>
      </c>
      <c r="FC118" s="9">
        <v>6.705961452263559</v>
      </c>
      <c r="FD118" s="9">
        <v>0.9565217391304348</v>
      </c>
      <c r="FE118" s="9">
        <v>6.747198565665621</v>
      </c>
      <c r="FF118" s="9">
        <v>19.23352756611385</v>
      </c>
      <c r="FG118" s="9">
        <v>4.844464365755266</v>
      </c>
      <c r="FH118" s="9">
        <v>13.463469296279696</v>
      </c>
      <c r="FI118" s="9">
        <v>10.655759748991484</v>
      </c>
      <c r="FJ118" s="9">
        <v>2.8798744957418196</v>
      </c>
      <c r="FK118" s="9">
        <v>2.890183774092335</v>
      </c>
      <c r="FL118" s="9">
        <v>0.9668310174809502</v>
      </c>
      <c r="FM118" s="9">
        <v>0.020618556701030927</v>
      </c>
      <c r="FN118" s="9">
        <v>2.910802330793366</v>
      </c>
      <c r="FO118" s="9">
        <v>2.910802330793366</v>
      </c>
      <c r="FP118" s="9">
        <v>0.9668310174809502</v>
      </c>
      <c r="FQ118" s="9">
        <v>0</v>
      </c>
      <c r="FR118" s="9">
        <v>0</v>
      </c>
      <c r="FS118" s="9">
        <v>4.782608695652174</v>
      </c>
      <c r="FT118" s="9">
        <v>73.27297176154191</v>
      </c>
      <c r="FU118" s="9">
        <v>0.9565217391304348</v>
      </c>
      <c r="FV118" s="9">
        <v>15.50022411474675</v>
      </c>
      <c r="FW118" s="9">
        <v>3.9188704616763785</v>
      </c>
      <c r="FX118" s="9">
        <v>4.81353653070372</v>
      </c>
      <c r="FY118" s="9">
        <v>2.910802330793366</v>
      </c>
      <c r="FZ118" s="9">
        <v>0.9874495741819812</v>
      </c>
      <c r="GA118" s="9">
        <v>1.923352756611385</v>
      </c>
      <c r="GB118" s="9">
        <v>0</v>
      </c>
      <c r="GC118" s="9">
        <v>3.84670551322277</v>
      </c>
      <c r="GD118" s="9">
        <v>2.9004930524428505</v>
      </c>
      <c r="GE118" s="9">
        <v>5.842223218287763</v>
      </c>
      <c r="GF118" s="9">
        <v>16.4670551322277</v>
      </c>
      <c r="GG118" s="9">
        <v>13.597489914836396</v>
      </c>
      <c r="GH118" s="9">
        <v>0</v>
      </c>
      <c r="GI118" s="9">
        <v>0</v>
      </c>
      <c r="GJ118" s="9">
        <v>0.9565217391304348</v>
      </c>
      <c r="GK118" s="9">
        <v>1.9130434782608696</v>
      </c>
      <c r="GL118" s="9">
        <v>0</v>
      </c>
      <c r="GM118" s="9">
        <v>114.70237561631555</v>
      </c>
      <c r="GN118" s="9">
        <v>68.15015688032273</v>
      </c>
      <c r="GO118" s="9">
        <v>0</v>
      </c>
      <c r="GP118" s="9">
        <v>0.9771402958314658</v>
      </c>
      <c r="GQ118" s="9">
        <v>2.931420887494397</v>
      </c>
      <c r="GR118" s="9">
        <v>0.020618556701030927</v>
      </c>
      <c r="GS118" s="9">
        <v>18.575974899148363</v>
      </c>
      <c r="GT118" s="9">
        <v>7.69341102644554</v>
      </c>
      <c r="GU118" s="9">
        <v>0</v>
      </c>
      <c r="GV118" s="9">
        <v>1.9130434782608696</v>
      </c>
      <c r="GW118" s="9">
        <v>12.50694755714926</v>
      </c>
      <c r="GX118" s="9">
        <v>1.9336620349619005</v>
      </c>
    </row>
    <row r="119" spans="1:206" ht="12.75">
      <c r="A119" s="5" t="s">
        <v>365</v>
      </c>
      <c r="B119" s="9">
        <v>8.2</v>
      </c>
      <c r="C119" s="9">
        <v>788.125</v>
      </c>
      <c r="D119" s="9">
        <v>29.535714285714285</v>
      </c>
      <c r="E119" s="9">
        <v>111.16071428571428</v>
      </c>
      <c r="F119" s="9">
        <v>107.44642857142857</v>
      </c>
      <c r="G119" s="9">
        <v>132.42857142857144</v>
      </c>
      <c r="H119" s="9">
        <v>218.05357142857144</v>
      </c>
      <c r="I119" s="9">
        <v>121.78571428571428</v>
      </c>
      <c r="J119" s="9">
        <v>67.71428571428572</v>
      </c>
      <c r="K119" s="9">
        <v>140.69642857142856</v>
      </c>
      <c r="L119" s="9">
        <v>515.6428571428571</v>
      </c>
      <c r="M119" s="9">
        <v>131.78571428571428</v>
      </c>
      <c r="N119" s="9">
        <v>407.3928571428571</v>
      </c>
      <c r="O119" s="9">
        <v>380.7321428571429</v>
      </c>
      <c r="P119" s="9">
        <v>781.125</v>
      </c>
      <c r="Q119" s="9">
        <v>7</v>
      </c>
      <c r="R119" s="9">
        <v>377.0178571428571</v>
      </c>
      <c r="S119" s="9">
        <v>137.69642857142856</v>
      </c>
      <c r="T119" s="9">
        <v>136.25</v>
      </c>
      <c r="U119" s="9">
        <v>58.535714285714285</v>
      </c>
      <c r="V119" s="9">
        <v>29.357142857142858</v>
      </c>
      <c r="W119" s="9">
        <v>13.178571428571429</v>
      </c>
      <c r="X119" s="9">
        <v>2</v>
      </c>
      <c r="Y119" s="9">
        <v>210.39285714285714</v>
      </c>
      <c r="Z119" s="9">
        <v>62.17857142857143</v>
      </c>
      <c r="AA119" s="9">
        <v>62</v>
      </c>
      <c r="AB119" s="9">
        <v>20.267857142857142</v>
      </c>
      <c r="AC119" s="9">
        <v>13.178571428571429</v>
      </c>
      <c r="AD119" s="9">
        <v>392.0892857142857</v>
      </c>
      <c r="AE119" s="9">
        <v>107.71428571428572</v>
      </c>
      <c r="AF119" s="9">
        <v>172.60714285714286</v>
      </c>
      <c r="AG119" s="9">
        <v>80.60714285714286</v>
      </c>
      <c r="AH119" s="9">
        <v>16.089285714285715</v>
      </c>
      <c r="AI119" s="9">
        <v>413.2678571428571</v>
      </c>
      <c r="AJ119" s="9">
        <v>232.96428571428572</v>
      </c>
      <c r="AK119" s="9">
        <v>105.53571428571428</v>
      </c>
      <c r="AL119" s="9">
        <v>28.357142857142858</v>
      </c>
      <c r="AM119" s="9">
        <v>8</v>
      </c>
      <c r="AN119" s="9">
        <v>71.44642857142857</v>
      </c>
      <c r="AO119" s="9">
        <v>74.625</v>
      </c>
      <c r="AP119" s="9">
        <v>642.0535714285714</v>
      </c>
      <c r="AQ119" s="9">
        <v>712.3214285714286</v>
      </c>
      <c r="AR119" s="9">
        <v>39.625</v>
      </c>
      <c r="AS119" s="9">
        <v>10.089285714285715</v>
      </c>
      <c r="AT119" s="9">
        <v>7</v>
      </c>
      <c r="AU119" s="9">
        <v>19.089285714285715</v>
      </c>
      <c r="AV119" s="9">
        <v>788.125</v>
      </c>
      <c r="AW119" s="9">
        <v>654.9821428571429</v>
      </c>
      <c r="AX119" s="9">
        <v>116.875</v>
      </c>
      <c r="AY119" s="9">
        <v>3</v>
      </c>
      <c r="AZ119" s="9">
        <v>1</v>
      </c>
      <c r="BA119" s="9">
        <v>6.178571428571429</v>
      </c>
      <c r="BB119" s="9">
        <v>2</v>
      </c>
      <c r="BC119" s="9">
        <v>788.125</v>
      </c>
      <c r="BD119" s="9">
        <v>500.7321428571429</v>
      </c>
      <c r="BE119" s="9">
        <v>72.42857142857143</v>
      </c>
      <c r="BF119" s="9">
        <v>130.98214285714286</v>
      </c>
      <c r="BG119" s="9">
        <v>14.357142857142858</v>
      </c>
      <c r="BH119" s="9">
        <v>38.35714285714286</v>
      </c>
      <c r="BI119" s="9">
        <v>21</v>
      </c>
      <c r="BJ119" s="9">
        <v>9.178571428571429</v>
      </c>
      <c r="BK119" s="9">
        <v>1.0892857142857142</v>
      </c>
      <c r="BL119" s="9">
        <v>788.125</v>
      </c>
      <c r="BM119" s="9">
        <v>324.94642857142856</v>
      </c>
      <c r="BN119" s="9">
        <v>46.339285714285715</v>
      </c>
      <c r="BO119" s="9">
        <v>96.07142857142857</v>
      </c>
      <c r="BP119" s="9">
        <v>2</v>
      </c>
      <c r="BQ119" s="9">
        <v>252.5</v>
      </c>
      <c r="BR119" s="9">
        <v>63.26785714285714</v>
      </c>
      <c r="BS119" s="9">
        <v>788.125</v>
      </c>
      <c r="BT119" s="9">
        <v>631.5357142857142</v>
      </c>
      <c r="BU119" s="9">
        <v>130.96428571428572</v>
      </c>
      <c r="BV119" s="9">
        <v>2.0892857142857144</v>
      </c>
      <c r="BW119" s="9">
        <v>0</v>
      </c>
      <c r="BX119" s="9">
        <v>3</v>
      </c>
      <c r="BY119" s="9">
        <v>5.178571428571429</v>
      </c>
      <c r="BZ119" s="9">
        <v>23.535714285714285</v>
      </c>
      <c r="CA119" s="9">
        <v>0.17857142857142858</v>
      </c>
      <c r="CB119" s="9">
        <v>0</v>
      </c>
      <c r="CC119" s="9">
        <v>4</v>
      </c>
      <c r="CD119" s="9">
        <v>19.357142857142858</v>
      </c>
      <c r="CE119" s="9">
        <v>772.6785714285714</v>
      </c>
      <c r="CF119" s="9">
        <v>768.6785714285714</v>
      </c>
      <c r="CG119" s="9">
        <v>3</v>
      </c>
      <c r="CH119" s="9">
        <v>1</v>
      </c>
      <c r="CI119" s="9">
        <v>120.875</v>
      </c>
      <c r="CJ119" s="9">
        <v>610.5357142857142</v>
      </c>
      <c r="CK119" s="9">
        <v>115.80357142857143</v>
      </c>
      <c r="CL119" s="9">
        <v>48.339285714285715</v>
      </c>
      <c r="CM119" s="9">
        <v>579.7142857142858</v>
      </c>
      <c r="CN119" s="9">
        <v>97.25</v>
      </c>
      <c r="CO119" s="9">
        <v>208.69642857142856</v>
      </c>
      <c r="CP119" s="9">
        <v>69.07142857142857</v>
      </c>
      <c r="CQ119" s="9">
        <v>38</v>
      </c>
      <c r="CR119" s="9">
        <v>5</v>
      </c>
      <c r="CS119" s="9">
        <v>3</v>
      </c>
      <c r="CT119" s="9">
        <v>579.7142857142858</v>
      </c>
      <c r="CU119" s="9">
        <v>158.69642857142856</v>
      </c>
      <c r="CV119" s="9">
        <v>80.98214285714286</v>
      </c>
      <c r="CW119" s="9">
        <v>19.17857142857143</v>
      </c>
      <c r="CX119" s="9">
        <v>21.17857142857143</v>
      </c>
      <c r="CY119" s="9">
        <v>27.267857142857142</v>
      </c>
      <c r="CZ119" s="9">
        <v>10.089285714285715</v>
      </c>
      <c r="DA119" s="9">
        <v>38</v>
      </c>
      <c r="DB119" s="9">
        <v>6</v>
      </c>
      <c r="DC119" s="9">
        <v>11</v>
      </c>
      <c r="DD119" s="9">
        <v>1</v>
      </c>
      <c r="DE119" s="9">
        <v>380.0178571428571</v>
      </c>
      <c r="DF119" s="9">
        <v>22.44642857142857</v>
      </c>
      <c r="DG119" s="9">
        <v>88.16071428571428</v>
      </c>
      <c r="DH119" s="9">
        <v>79.625</v>
      </c>
      <c r="DI119" s="9">
        <v>113.25</v>
      </c>
      <c r="DJ119" s="9">
        <v>76.53571428571428</v>
      </c>
      <c r="DK119" s="9">
        <v>380.0178571428571</v>
      </c>
      <c r="DL119" s="9">
        <v>24.17857142857143</v>
      </c>
      <c r="DM119" s="9">
        <v>3</v>
      </c>
      <c r="DN119" s="9">
        <v>17.089285714285715</v>
      </c>
      <c r="DO119" s="9">
        <v>5</v>
      </c>
      <c r="DP119" s="9">
        <v>3</v>
      </c>
      <c r="DQ119" s="9">
        <v>22.44642857142857</v>
      </c>
      <c r="DR119" s="9">
        <v>58.26785714285714</v>
      </c>
      <c r="DS119" s="9">
        <v>34.44642857142857</v>
      </c>
      <c r="DT119" s="9">
        <v>62.44642857142857</v>
      </c>
      <c r="DU119" s="9">
        <v>4</v>
      </c>
      <c r="DV119" s="9">
        <v>5.178571428571429</v>
      </c>
      <c r="DW119" s="9">
        <v>1</v>
      </c>
      <c r="DX119" s="9">
        <v>25.357142857142858</v>
      </c>
      <c r="DY119" s="9">
        <v>11.178571428571429</v>
      </c>
      <c r="DZ119" s="9">
        <v>15.178571428571429</v>
      </c>
      <c r="EA119" s="9">
        <v>33.535714285714285</v>
      </c>
      <c r="EB119" s="9">
        <v>42.625</v>
      </c>
      <c r="EC119" s="9">
        <v>12.089285714285715</v>
      </c>
      <c r="ED119" s="9">
        <v>380.0178571428571</v>
      </c>
      <c r="EE119" s="9">
        <v>36.535714285714285</v>
      </c>
      <c r="EF119" s="9">
        <v>45.80357142857143</v>
      </c>
      <c r="EG119" s="9">
        <v>24.44642857142857</v>
      </c>
      <c r="EH119" s="9">
        <v>26.357142857142858</v>
      </c>
      <c r="EI119" s="9">
        <v>85.71428571428572</v>
      </c>
      <c r="EJ119" s="9">
        <v>42.26785714285714</v>
      </c>
      <c r="EK119" s="9">
        <v>35.089285714285715</v>
      </c>
      <c r="EL119" s="9">
        <v>33.35714285714286</v>
      </c>
      <c r="EM119" s="9">
        <v>50.44642857142857</v>
      </c>
      <c r="EN119" s="9">
        <v>647.4285714285714</v>
      </c>
      <c r="EO119" s="9">
        <v>155.71428571428572</v>
      </c>
      <c r="EP119" s="9">
        <v>178.60714285714286</v>
      </c>
      <c r="EQ119" s="9">
        <v>109.80357142857143</v>
      </c>
      <c r="ER119" s="9">
        <v>61.535714285714285</v>
      </c>
      <c r="ES119" s="9">
        <v>141.76785714285714</v>
      </c>
      <c r="ET119" s="9">
        <v>420.0892857142857</v>
      </c>
      <c r="EU119" s="9">
        <v>377.0178571428571</v>
      </c>
      <c r="EV119" s="9">
        <v>43.07142857142857</v>
      </c>
      <c r="EW119" s="9">
        <v>38.07142857142857</v>
      </c>
      <c r="EX119" s="9">
        <v>5</v>
      </c>
      <c r="EY119" s="9">
        <v>377.0178571428571</v>
      </c>
      <c r="EZ119" s="9">
        <v>139.57142857142856</v>
      </c>
      <c r="FA119" s="9">
        <v>131.26785714285714</v>
      </c>
      <c r="FB119" s="9">
        <v>56.089285714285715</v>
      </c>
      <c r="FC119" s="9">
        <v>50.089285714285715</v>
      </c>
      <c r="FD119" s="9">
        <v>0</v>
      </c>
      <c r="FE119" s="9">
        <v>46.89285714285714</v>
      </c>
      <c r="FF119" s="9">
        <v>90.80357142857143</v>
      </c>
      <c r="FG119" s="9">
        <v>27.17857142857143</v>
      </c>
      <c r="FH119" s="9">
        <v>46.714285714285715</v>
      </c>
      <c r="FI119" s="9">
        <v>44.714285714285715</v>
      </c>
      <c r="FJ119" s="9">
        <v>18</v>
      </c>
      <c r="FK119" s="9">
        <v>15.178571428571429</v>
      </c>
      <c r="FL119" s="9">
        <v>10</v>
      </c>
      <c r="FM119" s="9">
        <v>2</v>
      </c>
      <c r="FN119" s="9">
        <v>41.17857142857143</v>
      </c>
      <c r="FO119" s="9">
        <v>17.17857142857143</v>
      </c>
      <c r="FP119" s="9">
        <v>4.089285714285714</v>
      </c>
      <c r="FQ119" s="9">
        <v>0</v>
      </c>
      <c r="FR119" s="9">
        <v>1</v>
      </c>
      <c r="FS119" s="9">
        <v>12.089285714285715</v>
      </c>
      <c r="FT119" s="9">
        <v>377.0178571428571</v>
      </c>
      <c r="FU119" s="9">
        <v>14</v>
      </c>
      <c r="FV119" s="9">
        <v>99.98214285714286</v>
      </c>
      <c r="FW119" s="9">
        <v>25.44642857142857</v>
      </c>
      <c r="FX119" s="9">
        <v>23.17857142857143</v>
      </c>
      <c r="FY119" s="9">
        <v>41.17857142857143</v>
      </c>
      <c r="FZ119" s="9">
        <v>18.17857142857143</v>
      </c>
      <c r="GA119" s="9">
        <v>11</v>
      </c>
      <c r="GB119" s="9">
        <v>12</v>
      </c>
      <c r="GC119" s="9">
        <v>17.357142857142858</v>
      </c>
      <c r="GD119" s="9">
        <v>29.535714285714285</v>
      </c>
      <c r="GE119" s="9">
        <v>38.17857142857143</v>
      </c>
      <c r="GF119" s="9">
        <v>95.42857142857143</v>
      </c>
      <c r="GG119" s="9">
        <v>69.16071428571428</v>
      </c>
      <c r="GH119" s="9">
        <v>0</v>
      </c>
      <c r="GI119" s="9">
        <v>13.089285714285715</v>
      </c>
      <c r="GJ119" s="9">
        <v>7</v>
      </c>
      <c r="GK119" s="9">
        <v>3.0892857142857144</v>
      </c>
      <c r="GL119" s="9">
        <v>3.0892857142857144</v>
      </c>
      <c r="GM119" s="9">
        <v>521.3571428571429</v>
      </c>
      <c r="GN119" s="9">
        <v>102.89285714285714</v>
      </c>
      <c r="GO119" s="9">
        <v>0</v>
      </c>
      <c r="GP119" s="9">
        <v>4.089285714285714</v>
      </c>
      <c r="GQ119" s="9">
        <v>73.25</v>
      </c>
      <c r="GR119" s="9">
        <v>1</v>
      </c>
      <c r="GS119" s="9">
        <v>176.94642857142856</v>
      </c>
      <c r="GT119" s="9">
        <v>43.17857142857143</v>
      </c>
      <c r="GU119" s="9">
        <v>2</v>
      </c>
      <c r="GV119" s="9">
        <v>8</v>
      </c>
      <c r="GW119" s="9">
        <v>103</v>
      </c>
      <c r="GX119" s="9">
        <v>7</v>
      </c>
    </row>
    <row r="120" spans="1:206" ht="12.75">
      <c r="A120" s="5" t="s">
        <v>471</v>
      </c>
      <c r="B120" s="9">
        <v>60.57</v>
      </c>
      <c r="C120" s="9">
        <v>368.37974683544303</v>
      </c>
      <c r="D120" s="9">
        <v>18.253164556962027</v>
      </c>
      <c r="E120" s="9">
        <v>54.08860759493671</v>
      </c>
      <c r="F120" s="9">
        <v>51.949367088607595</v>
      </c>
      <c r="G120" s="9">
        <v>72.31645569620252</v>
      </c>
      <c r="H120" s="9">
        <v>76.0379746835443</v>
      </c>
      <c r="I120" s="9">
        <v>78.75949367088607</v>
      </c>
      <c r="J120" s="9">
        <v>16.974683544303797</v>
      </c>
      <c r="K120" s="9">
        <v>72.34177215189874</v>
      </c>
      <c r="L120" s="9">
        <v>233.83544303797467</v>
      </c>
      <c r="M120" s="9">
        <v>62.20253164556962</v>
      </c>
      <c r="N120" s="9">
        <v>188.46835443037975</v>
      </c>
      <c r="O120" s="9">
        <v>179.91139240506328</v>
      </c>
      <c r="P120" s="9">
        <v>360.9873417721519</v>
      </c>
      <c r="Q120" s="9">
        <v>7.3924050632911396</v>
      </c>
      <c r="R120" s="9">
        <v>161.51898734177215</v>
      </c>
      <c r="S120" s="9">
        <v>54.949367088607595</v>
      </c>
      <c r="T120" s="9">
        <v>51.48101265822785</v>
      </c>
      <c r="U120" s="9">
        <v>29.696202531645568</v>
      </c>
      <c r="V120" s="9">
        <v>14.974683544303797</v>
      </c>
      <c r="W120" s="9">
        <v>9.417721518987342</v>
      </c>
      <c r="X120" s="9">
        <v>1</v>
      </c>
      <c r="Y120" s="9">
        <v>104.84810126582278</v>
      </c>
      <c r="Z120" s="9">
        <v>23</v>
      </c>
      <c r="AA120" s="9">
        <v>13.139240506329115</v>
      </c>
      <c r="AB120" s="9">
        <v>15.417721518987342</v>
      </c>
      <c r="AC120" s="9">
        <v>4.417721518987342</v>
      </c>
      <c r="AD120" s="9">
        <v>199.58227848101265</v>
      </c>
      <c r="AE120" s="9">
        <v>29.835443037974684</v>
      </c>
      <c r="AF120" s="9">
        <v>80.48101265822785</v>
      </c>
      <c r="AG120" s="9">
        <v>39.64556962025316</v>
      </c>
      <c r="AH120" s="9">
        <v>11.556962025316455</v>
      </c>
      <c r="AI120" s="9">
        <v>205.41772151898735</v>
      </c>
      <c r="AJ120" s="9">
        <v>112.15189873417721</v>
      </c>
      <c r="AK120" s="9">
        <v>39.11392405063291</v>
      </c>
      <c r="AL120" s="9">
        <v>10.556962025316455</v>
      </c>
      <c r="AM120" s="9">
        <v>1.139240506329114</v>
      </c>
      <c r="AN120" s="9">
        <v>23.531645569620252</v>
      </c>
      <c r="AO120" s="9">
        <v>37.69620253164557</v>
      </c>
      <c r="AP120" s="9">
        <v>307.1518987341772</v>
      </c>
      <c r="AQ120" s="9">
        <v>336.9873417721519</v>
      </c>
      <c r="AR120" s="9">
        <v>12.278481012658228</v>
      </c>
      <c r="AS120" s="9">
        <v>1</v>
      </c>
      <c r="AT120" s="9">
        <v>4.2784810126582276</v>
      </c>
      <c r="AU120" s="9">
        <v>13.835443037974684</v>
      </c>
      <c r="AV120" s="9">
        <v>368.37974683544303</v>
      </c>
      <c r="AW120" s="9">
        <v>295.83544303797464</v>
      </c>
      <c r="AX120" s="9">
        <v>57.59493670886076</v>
      </c>
      <c r="AY120" s="9">
        <v>1</v>
      </c>
      <c r="AZ120" s="9">
        <v>2</v>
      </c>
      <c r="BA120" s="9">
        <v>7.810126582278481</v>
      </c>
      <c r="BB120" s="9">
        <v>3</v>
      </c>
      <c r="BC120" s="9">
        <v>368.37974683544303</v>
      </c>
      <c r="BD120" s="9">
        <v>216.91139240506328</v>
      </c>
      <c r="BE120" s="9">
        <v>48.50632911392405</v>
      </c>
      <c r="BF120" s="9">
        <v>64.64556962025316</v>
      </c>
      <c r="BG120" s="9">
        <v>3.4177215189873418</v>
      </c>
      <c r="BH120" s="9">
        <v>16.39240506329114</v>
      </c>
      <c r="BI120" s="9">
        <v>5.556962025316456</v>
      </c>
      <c r="BJ120" s="9">
        <v>10.39240506329114</v>
      </c>
      <c r="BK120" s="9">
        <v>2.5569620253164556</v>
      </c>
      <c r="BL120" s="9">
        <v>368.37974683544303</v>
      </c>
      <c r="BM120" s="9">
        <v>178.17721518987344</v>
      </c>
      <c r="BN120" s="9">
        <v>13.531645569620252</v>
      </c>
      <c r="BO120" s="9">
        <v>35.64556962025316</v>
      </c>
      <c r="BP120" s="9">
        <v>0</v>
      </c>
      <c r="BQ120" s="9">
        <v>113.68354430379748</v>
      </c>
      <c r="BR120" s="9">
        <v>22.20253164556962</v>
      </c>
      <c r="BS120" s="9">
        <v>368.37974683544303</v>
      </c>
      <c r="BT120" s="9">
        <v>283.30379746835445</v>
      </c>
      <c r="BU120" s="9">
        <v>67.84810126582278</v>
      </c>
      <c r="BV120" s="9">
        <v>0.13924050632911392</v>
      </c>
      <c r="BW120" s="9">
        <v>1</v>
      </c>
      <c r="BX120" s="9">
        <v>1</v>
      </c>
      <c r="BY120" s="9">
        <v>4.8354430379746836</v>
      </c>
      <c r="BZ120" s="9">
        <v>16.08860759493671</v>
      </c>
      <c r="CA120" s="9">
        <v>2.5569620253164556</v>
      </c>
      <c r="CB120" s="9">
        <v>2.2784810126582276</v>
      </c>
      <c r="CC120" s="9">
        <v>2.5569620253164556</v>
      </c>
      <c r="CD120" s="9">
        <v>8.69620253164557</v>
      </c>
      <c r="CE120" s="9">
        <v>357.5443037974684</v>
      </c>
      <c r="CF120" s="9">
        <v>356.5443037974684</v>
      </c>
      <c r="CG120" s="9">
        <v>1</v>
      </c>
      <c r="CH120" s="9">
        <v>0</v>
      </c>
      <c r="CI120" s="9">
        <v>76.70886075949367</v>
      </c>
      <c r="CJ120" s="9">
        <v>253.72151898734177</v>
      </c>
      <c r="CK120" s="9">
        <v>79.62025316455697</v>
      </c>
      <c r="CL120" s="9">
        <v>35.87341772151899</v>
      </c>
      <c r="CM120" s="9">
        <v>279.0632911392405</v>
      </c>
      <c r="CN120" s="9">
        <v>30.088607594936708</v>
      </c>
      <c r="CO120" s="9">
        <v>85.15189873417722</v>
      </c>
      <c r="CP120" s="9">
        <v>56.92405063291139</v>
      </c>
      <c r="CQ120" s="9">
        <v>18</v>
      </c>
      <c r="CR120" s="9">
        <v>4.139240506329114</v>
      </c>
      <c r="CS120" s="9">
        <v>1</v>
      </c>
      <c r="CT120" s="9">
        <v>279.0632911392405</v>
      </c>
      <c r="CU120" s="9">
        <v>83.75949367088607</v>
      </c>
      <c r="CV120" s="9">
        <v>52.36708860759494</v>
      </c>
      <c r="CW120" s="9">
        <v>5.2784810126582276</v>
      </c>
      <c r="CX120" s="9">
        <v>14.417721518987342</v>
      </c>
      <c r="CY120" s="9">
        <v>5.556962025316456</v>
      </c>
      <c r="CZ120" s="9">
        <v>6.139240506329114</v>
      </c>
      <c r="DA120" s="9">
        <v>18</v>
      </c>
      <c r="DB120" s="9">
        <v>6</v>
      </c>
      <c r="DC120" s="9">
        <v>4</v>
      </c>
      <c r="DD120" s="9">
        <v>1</v>
      </c>
      <c r="DE120" s="9">
        <v>176.30379746835445</v>
      </c>
      <c r="DF120" s="9">
        <v>11.417721518987342</v>
      </c>
      <c r="DG120" s="9">
        <v>32.64556962025316</v>
      </c>
      <c r="DH120" s="9">
        <v>31.253164556962027</v>
      </c>
      <c r="DI120" s="9">
        <v>53.75949367088607</v>
      </c>
      <c r="DJ120" s="9">
        <v>47.22784810126582</v>
      </c>
      <c r="DK120" s="9">
        <v>176.30379746835445</v>
      </c>
      <c r="DL120" s="9">
        <v>17.11392405063291</v>
      </c>
      <c r="DM120" s="9">
        <v>1.139240506329114</v>
      </c>
      <c r="DN120" s="9">
        <v>7</v>
      </c>
      <c r="DO120" s="9">
        <v>1</v>
      </c>
      <c r="DP120" s="9">
        <v>1.2784810126582278</v>
      </c>
      <c r="DQ120" s="9">
        <v>27.27848101265823</v>
      </c>
      <c r="DR120" s="9">
        <v>15.278481012658228</v>
      </c>
      <c r="DS120" s="9">
        <v>12.556962025316455</v>
      </c>
      <c r="DT120" s="9">
        <v>29.924050632911392</v>
      </c>
      <c r="DU120" s="9">
        <v>3.1392405063291138</v>
      </c>
      <c r="DV120" s="9">
        <v>1</v>
      </c>
      <c r="DW120" s="9">
        <v>0.5569620253164557</v>
      </c>
      <c r="DX120" s="9">
        <v>10.835443037974684</v>
      </c>
      <c r="DY120" s="9">
        <v>4.417721518987342</v>
      </c>
      <c r="DZ120" s="9">
        <v>4.69620253164557</v>
      </c>
      <c r="EA120" s="9">
        <v>12.253164556962025</v>
      </c>
      <c r="EB120" s="9">
        <v>21.835443037974684</v>
      </c>
      <c r="EC120" s="9">
        <v>5</v>
      </c>
      <c r="ED120" s="9">
        <v>176.30379746835445</v>
      </c>
      <c r="EE120" s="9">
        <v>25.253164556962027</v>
      </c>
      <c r="EF120" s="9">
        <v>19.50632911392405</v>
      </c>
      <c r="EG120" s="9">
        <v>15.39240506329114</v>
      </c>
      <c r="EH120" s="9">
        <v>13.974683544303797</v>
      </c>
      <c r="EI120" s="9">
        <v>43.810126582278485</v>
      </c>
      <c r="EJ120" s="9">
        <v>17.556962025316455</v>
      </c>
      <c r="EK120" s="9">
        <v>9.139240506329115</v>
      </c>
      <c r="EL120" s="9">
        <v>13.69620253164557</v>
      </c>
      <c r="EM120" s="9">
        <v>17.974683544303797</v>
      </c>
      <c r="EN120" s="9">
        <v>296.0379746835443</v>
      </c>
      <c r="EO120" s="9">
        <v>81.92405063291139</v>
      </c>
      <c r="EP120" s="9">
        <v>64.08860759493672</v>
      </c>
      <c r="EQ120" s="9">
        <v>53.25316455696203</v>
      </c>
      <c r="ER120" s="9">
        <v>28.253164556962027</v>
      </c>
      <c r="ES120" s="9">
        <v>68.51898734177215</v>
      </c>
      <c r="ET120" s="9">
        <v>195.1645569620253</v>
      </c>
      <c r="EU120" s="9">
        <v>161.51898734177215</v>
      </c>
      <c r="EV120" s="9">
        <v>33.64556962025316</v>
      </c>
      <c r="EW120" s="9">
        <v>29.645569620253163</v>
      </c>
      <c r="EX120" s="9">
        <v>4</v>
      </c>
      <c r="EY120" s="9">
        <v>161.51898734177215</v>
      </c>
      <c r="EZ120" s="9">
        <v>66.9620253164557</v>
      </c>
      <c r="FA120" s="9">
        <v>61.55696202531646</v>
      </c>
      <c r="FB120" s="9">
        <v>22</v>
      </c>
      <c r="FC120" s="9">
        <v>9</v>
      </c>
      <c r="FD120" s="9">
        <v>2</v>
      </c>
      <c r="FE120" s="9">
        <v>18.556962025316455</v>
      </c>
      <c r="FF120" s="9">
        <v>36.392405063291136</v>
      </c>
      <c r="FG120" s="9">
        <v>15.113924050632912</v>
      </c>
      <c r="FH120" s="9">
        <v>22.67088607594937</v>
      </c>
      <c r="FI120" s="9">
        <v>16.253164556962027</v>
      </c>
      <c r="FJ120" s="9">
        <v>11.278481012658228</v>
      </c>
      <c r="FK120" s="9">
        <v>3.4177215189873418</v>
      </c>
      <c r="FL120" s="9">
        <v>8.139240506329113</v>
      </c>
      <c r="FM120" s="9">
        <v>1</v>
      </c>
      <c r="FN120" s="9">
        <v>15.278481012658228</v>
      </c>
      <c r="FO120" s="9">
        <v>4.2784810126582276</v>
      </c>
      <c r="FP120" s="9">
        <v>2.1392405063291138</v>
      </c>
      <c r="FQ120" s="9">
        <v>0</v>
      </c>
      <c r="FR120" s="9">
        <v>0</v>
      </c>
      <c r="FS120" s="9">
        <v>7</v>
      </c>
      <c r="FT120" s="9">
        <v>161.51898734177215</v>
      </c>
      <c r="FU120" s="9">
        <v>7.139240506329114</v>
      </c>
      <c r="FV120" s="9">
        <v>41.81012658227848</v>
      </c>
      <c r="FW120" s="9">
        <v>12.835443037974684</v>
      </c>
      <c r="FX120" s="9">
        <v>9.417721518987342</v>
      </c>
      <c r="FY120" s="9">
        <v>15.278481012658228</v>
      </c>
      <c r="FZ120" s="9">
        <v>9.139240506329115</v>
      </c>
      <c r="GA120" s="9">
        <v>1</v>
      </c>
      <c r="GB120" s="9">
        <v>5.139240506329114</v>
      </c>
      <c r="GC120" s="9">
        <v>9.278481012658228</v>
      </c>
      <c r="GD120" s="9">
        <v>9.278481012658228</v>
      </c>
      <c r="GE120" s="9">
        <v>7.69620253164557</v>
      </c>
      <c r="GF120" s="9">
        <v>39.810126582278485</v>
      </c>
      <c r="GG120" s="9">
        <v>33.67088607594937</v>
      </c>
      <c r="GH120" s="9">
        <v>0</v>
      </c>
      <c r="GI120" s="9">
        <v>3</v>
      </c>
      <c r="GJ120" s="9">
        <v>2</v>
      </c>
      <c r="GK120" s="9">
        <v>0.13924050632911392</v>
      </c>
      <c r="GL120" s="9">
        <v>1</v>
      </c>
      <c r="GM120" s="9">
        <v>237.67088607594937</v>
      </c>
      <c r="GN120" s="9">
        <v>50.31645569620253</v>
      </c>
      <c r="GO120" s="9">
        <v>0</v>
      </c>
      <c r="GP120" s="9">
        <v>0.13924050632911392</v>
      </c>
      <c r="GQ120" s="9">
        <v>31.39240506329114</v>
      </c>
      <c r="GR120" s="9">
        <v>2</v>
      </c>
      <c r="GS120" s="9">
        <v>89.29113924050633</v>
      </c>
      <c r="GT120" s="9">
        <v>13.835443037974684</v>
      </c>
      <c r="GU120" s="9">
        <v>1</v>
      </c>
      <c r="GV120" s="9">
        <v>4</v>
      </c>
      <c r="GW120" s="9">
        <v>42.69620253164557</v>
      </c>
      <c r="GX120" s="9">
        <v>3</v>
      </c>
    </row>
    <row r="121" spans="1:206" ht="12.75">
      <c r="A121" s="5" t="s">
        <v>366</v>
      </c>
      <c r="B121" s="9">
        <v>216.32</v>
      </c>
      <c r="C121" s="9">
        <v>170.265625</v>
      </c>
      <c r="D121" s="9">
        <v>9.765625</v>
      </c>
      <c r="E121" s="9">
        <v>28.671875</v>
      </c>
      <c r="F121" s="9">
        <v>14.53125</v>
      </c>
      <c r="G121" s="9">
        <v>31.671875</v>
      </c>
      <c r="H121" s="9">
        <v>33.4375</v>
      </c>
      <c r="I121" s="9">
        <v>39.8125</v>
      </c>
      <c r="J121" s="9">
        <v>12.375</v>
      </c>
      <c r="K121" s="9">
        <v>38.4375</v>
      </c>
      <c r="L121" s="9">
        <v>90.015625</v>
      </c>
      <c r="M121" s="9">
        <v>41.8125</v>
      </c>
      <c r="N121" s="9">
        <v>80.171875</v>
      </c>
      <c r="O121" s="9">
        <v>90.09375</v>
      </c>
      <c r="P121" s="9">
        <v>160.125</v>
      </c>
      <c r="Q121" s="9">
        <v>10.140625</v>
      </c>
      <c r="R121" s="9">
        <v>71.640625</v>
      </c>
      <c r="S121" s="9">
        <v>20.828125</v>
      </c>
      <c r="T121" s="9">
        <v>30.515625</v>
      </c>
      <c r="U121" s="9">
        <v>6.765625</v>
      </c>
      <c r="V121" s="9">
        <v>9.6875</v>
      </c>
      <c r="W121" s="9">
        <v>3.84375</v>
      </c>
      <c r="X121" s="9">
        <v>0</v>
      </c>
      <c r="Y121" s="9">
        <v>31.515625</v>
      </c>
      <c r="Z121" s="9">
        <v>1</v>
      </c>
      <c r="AA121" s="9">
        <v>9.921875</v>
      </c>
      <c r="AB121" s="9">
        <v>18.75</v>
      </c>
      <c r="AC121" s="9">
        <v>7.6875</v>
      </c>
      <c r="AD121" s="9">
        <v>95.46875</v>
      </c>
      <c r="AE121" s="9">
        <v>5.6875</v>
      </c>
      <c r="AF121" s="9">
        <v>39.28125</v>
      </c>
      <c r="AG121" s="9">
        <v>23.828125</v>
      </c>
      <c r="AH121" s="9">
        <v>2.84375</v>
      </c>
      <c r="AI121" s="9">
        <v>97.921875</v>
      </c>
      <c r="AJ121" s="9">
        <v>54.28125</v>
      </c>
      <c r="AK121" s="9">
        <v>17.0625</v>
      </c>
      <c r="AL121" s="9">
        <v>1</v>
      </c>
      <c r="AM121" s="9">
        <v>0</v>
      </c>
      <c r="AN121" s="9">
        <v>8.6875</v>
      </c>
      <c r="AO121" s="9">
        <v>12.453125</v>
      </c>
      <c r="AP121" s="9">
        <v>149.125</v>
      </c>
      <c r="AQ121" s="9">
        <v>161.8125</v>
      </c>
      <c r="AR121" s="9">
        <v>6.609375</v>
      </c>
      <c r="AS121" s="9">
        <v>0.921875</v>
      </c>
      <c r="AT121" s="9">
        <v>0</v>
      </c>
      <c r="AU121" s="9">
        <v>0.921875</v>
      </c>
      <c r="AV121" s="9">
        <v>170.265625</v>
      </c>
      <c r="AW121" s="9">
        <v>128.234375</v>
      </c>
      <c r="AX121" s="9">
        <v>32.734375</v>
      </c>
      <c r="AY121" s="9">
        <v>0</v>
      </c>
      <c r="AZ121" s="9">
        <v>0</v>
      </c>
      <c r="BA121" s="9">
        <v>7.453125</v>
      </c>
      <c r="BB121" s="9">
        <v>1.84375</v>
      </c>
      <c r="BC121" s="9">
        <v>170.265625</v>
      </c>
      <c r="BD121" s="9">
        <v>104.40625</v>
      </c>
      <c r="BE121" s="9">
        <v>27.96875</v>
      </c>
      <c r="BF121" s="9">
        <v>15.296875</v>
      </c>
      <c r="BG121" s="9">
        <v>2.84375</v>
      </c>
      <c r="BH121" s="9">
        <v>5.6875</v>
      </c>
      <c r="BI121" s="9">
        <v>4.6875</v>
      </c>
      <c r="BJ121" s="9">
        <v>5.6875</v>
      </c>
      <c r="BK121" s="9">
        <v>3.6875</v>
      </c>
      <c r="BL121" s="9">
        <v>170.265625</v>
      </c>
      <c r="BM121" s="9">
        <v>76.40625</v>
      </c>
      <c r="BN121" s="9">
        <v>11.296875</v>
      </c>
      <c r="BO121" s="9">
        <v>11.0625</v>
      </c>
      <c r="BP121" s="9">
        <v>0</v>
      </c>
      <c r="BQ121" s="9">
        <v>58.890625</v>
      </c>
      <c r="BR121" s="9">
        <v>11.609375</v>
      </c>
      <c r="BS121" s="9">
        <v>170.265625</v>
      </c>
      <c r="BT121" s="9">
        <v>114.703125</v>
      </c>
      <c r="BU121" s="9">
        <v>40.65625</v>
      </c>
      <c r="BV121" s="9">
        <v>0.921875</v>
      </c>
      <c r="BW121" s="9">
        <v>0</v>
      </c>
      <c r="BX121" s="9">
        <v>0</v>
      </c>
      <c r="BY121" s="9">
        <v>4.609375</v>
      </c>
      <c r="BZ121" s="9">
        <v>13.984375</v>
      </c>
      <c r="CA121" s="9">
        <v>1.84375</v>
      </c>
      <c r="CB121" s="9">
        <v>0</v>
      </c>
      <c r="CC121" s="9">
        <v>1.84375</v>
      </c>
      <c r="CD121" s="9">
        <v>10.296875</v>
      </c>
      <c r="CE121" s="9">
        <v>164.421875</v>
      </c>
      <c r="CF121" s="9">
        <v>163.421875</v>
      </c>
      <c r="CG121" s="9">
        <v>1</v>
      </c>
      <c r="CH121" s="9">
        <v>0</v>
      </c>
      <c r="CI121" s="9">
        <v>4</v>
      </c>
      <c r="CJ121" s="9">
        <v>159.5</v>
      </c>
      <c r="CK121" s="9">
        <v>29.671875</v>
      </c>
      <c r="CL121" s="9">
        <v>5.84375</v>
      </c>
      <c r="CM121" s="9">
        <v>119.453125</v>
      </c>
      <c r="CN121" s="9">
        <v>8.53125</v>
      </c>
      <c r="CO121" s="9">
        <v>33.59375</v>
      </c>
      <c r="CP121" s="9">
        <v>27.359375</v>
      </c>
      <c r="CQ121" s="9">
        <v>4.84375</v>
      </c>
      <c r="CR121" s="9">
        <v>3</v>
      </c>
      <c r="CS121" s="9">
        <v>1</v>
      </c>
      <c r="CT121" s="9">
        <v>119.453125</v>
      </c>
      <c r="CU121" s="9">
        <v>41.125</v>
      </c>
      <c r="CV121" s="9">
        <v>29.4375</v>
      </c>
      <c r="CW121" s="9">
        <v>5.84375</v>
      </c>
      <c r="CX121" s="9">
        <v>0</v>
      </c>
      <c r="CY121" s="9">
        <v>0</v>
      </c>
      <c r="CZ121" s="9">
        <v>5.84375</v>
      </c>
      <c r="DA121" s="9">
        <v>4.84375</v>
      </c>
      <c r="DB121" s="9">
        <v>0</v>
      </c>
      <c r="DC121" s="9">
        <v>3.84375</v>
      </c>
      <c r="DD121" s="9">
        <v>0</v>
      </c>
      <c r="DE121" s="9">
        <v>72.484375</v>
      </c>
      <c r="DF121" s="9">
        <v>3.921875</v>
      </c>
      <c r="DG121" s="9">
        <v>11.296875</v>
      </c>
      <c r="DH121" s="9">
        <v>9.609375</v>
      </c>
      <c r="DI121" s="9">
        <v>24.0625</v>
      </c>
      <c r="DJ121" s="9">
        <v>23.59375</v>
      </c>
      <c r="DK121" s="9">
        <v>72.484375</v>
      </c>
      <c r="DL121" s="9">
        <v>11.375</v>
      </c>
      <c r="DM121" s="9">
        <v>0</v>
      </c>
      <c r="DN121" s="9">
        <v>6.84375</v>
      </c>
      <c r="DO121" s="9">
        <v>0</v>
      </c>
      <c r="DP121" s="9">
        <v>0</v>
      </c>
      <c r="DQ121" s="9">
        <v>5.53125</v>
      </c>
      <c r="DR121" s="9">
        <v>5.765625</v>
      </c>
      <c r="DS121" s="9">
        <v>0.921875</v>
      </c>
      <c r="DT121" s="9">
        <v>10.296875</v>
      </c>
      <c r="DU121" s="9">
        <v>2</v>
      </c>
      <c r="DV121" s="9">
        <v>0</v>
      </c>
      <c r="DW121" s="9">
        <v>1.84375</v>
      </c>
      <c r="DX121" s="9">
        <v>7.6875</v>
      </c>
      <c r="DY121" s="9">
        <v>1</v>
      </c>
      <c r="DZ121" s="9">
        <v>0.921875</v>
      </c>
      <c r="EA121" s="9">
        <v>7.6875</v>
      </c>
      <c r="EB121" s="9">
        <v>5.84375</v>
      </c>
      <c r="EC121" s="9">
        <v>4.765625</v>
      </c>
      <c r="ED121" s="9">
        <v>72.484375</v>
      </c>
      <c r="EE121" s="9">
        <v>12.453125</v>
      </c>
      <c r="EF121" s="9">
        <v>7.609375</v>
      </c>
      <c r="EG121" s="9">
        <v>2.921875</v>
      </c>
      <c r="EH121" s="9">
        <v>5.6875</v>
      </c>
      <c r="EI121" s="9">
        <v>17.90625</v>
      </c>
      <c r="EJ121" s="9">
        <v>6.84375</v>
      </c>
      <c r="EK121" s="9">
        <v>2.921875</v>
      </c>
      <c r="EL121" s="9">
        <v>7.53125</v>
      </c>
      <c r="EM121" s="9">
        <v>8.609375</v>
      </c>
      <c r="EN121" s="9">
        <v>131.828125</v>
      </c>
      <c r="EO121" s="9">
        <v>36.828125</v>
      </c>
      <c r="EP121" s="9">
        <v>26.59375</v>
      </c>
      <c r="EQ121" s="9">
        <v>20.0625</v>
      </c>
      <c r="ER121" s="9">
        <v>12.140625</v>
      </c>
      <c r="ES121" s="9">
        <v>36.203125</v>
      </c>
      <c r="ET121" s="9">
        <v>101.078125</v>
      </c>
      <c r="EU121" s="9">
        <v>71.640625</v>
      </c>
      <c r="EV121" s="9">
        <v>29.4375</v>
      </c>
      <c r="EW121" s="9">
        <v>27.515625</v>
      </c>
      <c r="EX121" s="9">
        <v>1.921875</v>
      </c>
      <c r="EY121" s="9">
        <v>71.640625</v>
      </c>
      <c r="EZ121" s="9">
        <v>45.421875</v>
      </c>
      <c r="FA121" s="9">
        <v>16.375</v>
      </c>
      <c r="FB121" s="9">
        <v>7</v>
      </c>
      <c r="FC121" s="9">
        <v>1</v>
      </c>
      <c r="FD121" s="9">
        <v>1.84375</v>
      </c>
      <c r="FE121" s="9">
        <v>6.765625</v>
      </c>
      <c r="FF121" s="9">
        <v>14.0625</v>
      </c>
      <c r="FG121" s="9">
        <v>16.0625</v>
      </c>
      <c r="FH121" s="9">
        <v>9.609375</v>
      </c>
      <c r="FI121" s="9">
        <v>11.53125</v>
      </c>
      <c r="FJ121" s="9">
        <v>2.84375</v>
      </c>
      <c r="FK121" s="9">
        <v>1.921875</v>
      </c>
      <c r="FL121" s="9">
        <v>2</v>
      </c>
      <c r="FM121" s="9">
        <v>0</v>
      </c>
      <c r="FN121" s="9">
        <v>5.921875</v>
      </c>
      <c r="FO121" s="9">
        <v>0.921875</v>
      </c>
      <c r="FP121" s="9">
        <v>0</v>
      </c>
      <c r="FQ121" s="9">
        <v>0</v>
      </c>
      <c r="FR121" s="9">
        <v>0</v>
      </c>
      <c r="FS121" s="9">
        <v>0</v>
      </c>
      <c r="FT121" s="9">
        <v>71.640625</v>
      </c>
      <c r="FU121" s="9">
        <v>4</v>
      </c>
      <c r="FV121" s="9">
        <v>19.453125</v>
      </c>
      <c r="FW121" s="9">
        <v>5.84375</v>
      </c>
      <c r="FX121" s="9">
        <v>4.921875</v>
      </c>
      <c r="FY121" s="9">
        <v>5.921875</v>
      </c>
      <c r="FZ121" s="9">
        <v>1.921875</v>
      </c>
      <c r="GA121" s="9">
        <v>0</v>
      </c>
      <c r="GB121" s="9">
        <v>4</v>
      </c>
      <c r="GC121" s="9">
        <v>3.84375</v>
      </c>
      <c r="GD121" s="9">
        <v>2.921875</v>
      </c>
      <c r="GE121" s="9">
        <v>9.453125</v>
      </c>
      <c r="GF121" s="9">
        <v>24.828125</v>
      </c>
      <c r="GG121" s="9">
        <v>11.453125</v>
      </c>
      <c r="GH121" s="9">
        <v>0</v>
      </c>
      <c r="GI121" s="9">
        <v>0</v>
      </c>
      <c r="GJ121" s="9">
        <v>3.921875</v>
      </c>
      <c r="GK121" s="9">
        <v>7.453125</v>
      </c>
      <c r="GL121" s="9">
        <v>2</v>
      </c>
      <c r="GM121" s="9">
        <v>110</v>
      </c>
      <c r="GN121" s="9">
        <v>38.125</v>
      </c>
      <c r="GO121" s="9">
        <v>0</v>
      </c>
      <c r="GP121" s="9">
        <v>0</v>
      </c>
      <c r="GQ121" s="9">
        <v>17.21875</v>
      </c>
      <c r="GR121" s="9">
        <v>0</v>
      </c>
      <c r="GS121" s="9">
        <v>26.90625</v>
      </c>
      <c r="GT121" s="9">
        <v>14.140625</v>
      </c>
      <c r="GU121" s="9">
        <v>0</v>
      </c>
      <c r="GV121" s="9">
        <v>2.765625</v>
      </c>
      <c r="GW121" s="9">
        <v>9.921875</v>
      </c>
      <c r="GX121" s="9">
        <v>0.921875</v>
      </c>
    </row>
    <row r="122" spans="1:206" ht="12.75">
      <c r="A122" s="5" t="s">
        <v>367</v>
      </c>
      <c r="B122" s="9">
        <v>544.08</v>
      </c>
      <c r="C122" s="9">
        <v>967.2461538461539</v>
      </c>
      <c r="D122" s="9">
        <v>44.292307692307695</v>
      </c>
      <c r="E122" s="9">
        <v>104.04615384615384</v>
      </c>
      <c r="F122" s="9">
        <v>109.4</v>
      </c>
      <c r="G122" s="9">
        <v>132.04615384615386</v>
      </c>
      <c r="H122" s="9">
        <v>237.6153846153846</v>
      </c>
      <c r="I122" s="9">
        <v>232.96923076923076</v>
      </c>
      <c r="J122" s="9">
        <v>106.87692307692308</v>
      </c>
      <c r="K122" s="9">
        <v>148.33846153846153</v>
      </c>
      <c r="L122" s="9">
        <v>566.6923076923076</v>
      </c>
      <c r="M122" s="9">
        <v>252.2153846153846</v>
      </c>
      <c r="N122" s="9">
        <v>489.3538461538462</v>
      </c>
      <c r="O122" s="9">
        <v>477.89230769230767</v>
      </c>
      <c r="P122" s="9">
        <v>963.2461538461539</v>
      </c>
      <c r="Q122" s="9">
        <v>4</v>
      </c>
      <c r="R122" s="9">
        <v>452.95384615384614</v>
      </c>
      <c r="S122" s="9">
        <v>148.75384615384615</v>
      </c>
      <c r="T122" s="9">
        <v>188.15384615384616</v>
      </c>
      <c r="U122" s="9">
        <v>58.23076923076923</v>
      </c>
      <c r="V122" s="9">
        <v>38.52307692307692</v>
      </c>
      <c r="W122" s="9">
        <v>13.646153846153846</v>
      </c>
      <c r="X122" s="9">
        <v>5.6461538461538465</v>
      </c>
      <c r="Y122" s="9">
        <v>307.36923076923074</v>
      </c>
      <c r="Z122" s="9">
        <v>78.64615384615385</v>
      </c>
      <c r="AA122" s="9">
        <v>6</v>
      </c>
      <c r="AB122" s="9">
        <v>33.29230769230769</v>
      </c>
      <c r="AC122" s="9">
        <v>17.646153846153844</v>
      </c>
      <c r="AD122" s="9">
        <v>597.8</v>
      </c>
      <c r="AE122" s="9">
        <v>71.93846153846154</v>
      </c>
      <c r="AF122" s="9">
        <v>226.56923076923076</v>
      </c>
      <c r="AG122" s="9">
        <v>105.6923076923077</v>
      </c>
      <c r="AH122" s="9">
        <v>48.753846153846155</v>
      </c>
      <c r="AI122" s="9">
        <v>483.12307692307695</v>
      </c>
      <c r="AJ122" s="9">
        <v>300.55384615384617</v>
      </c>
      <c r="AK122" s="9">
        <v>127.04615384615384</v>
      </c>
      <c r="AL122" s="9">
        <v>40.52307692307692</v>
      </c>
      <c r="AM122" s="9">
        <v>16</v>
      </c>
      <c r="AN122" s="9">
        <v>96.1076923076923</v>
      </c>
      <c r="AO122" s="9">
        <v>124.81538461538462</v>
      </c>
      <c r="AP122" s="9">
        <v>746.3230769230769</v>
      </c>
      <c r="AQ122" s="9">
        <v>882.4307692307692</v>
      </c>
      <c r="AR122" s="9">
        <v>39.52307692307692</v>
      </c>
      <c r="AS122" s="9">
        <v>11</v>
      </c>
      <c r="AT122" s="9">
        <v>5.6461538461538465</v>
      </c>
      <c r="AU122" s="9">
        <v>28.646153846153847</v>
      </c>
      <c r="AV122" s="9">
        <v>967.2461538461539</v>
      </c>
      <c r="AW122" s="9">
        <v>710.5692307692308</v>
      </c>
      <c r="AX122" s="9">
        <v>234.6769230769231</v>
      </c>
      <c r="AY122" s="9">
        <v>3</v>
      </c>
      <c r="AZ122" s="9">
        <v>7</v>
      </c>
      <c r="BA122" s="9">
        <v>7</v>
      </c>
      <c r="BB122" s="9">
        <v>5</v>
      </c>
      <c r="BC122" s="9">
        <v>967.2461538461539</v>
      </c>
      <c r="BD122" s="9">
        <v>592.876923076923</v>
      </c>
      <c r="BE122" s="9">
        <v>137.69230769230768</v>
      </c>
      <c r="BF122" s="9">
        <v>89.6923076923077</v>
      </c>
      <c r="BG122" s="9">
        <v>18.646153846153844</v>
      </c>
      <c r="BH122" s="9">
        <v>75.16923076923078</v>
      </c>
      <c r="BI122" s="9">
        <v>34.169230769230765</v>
      </c>
      <c r="BJ122" s="9">
        <v>17</v>
      </c>
      <c r="BK122" s="9">
        <v>2</v>
      </c>
      <c r="BL122" s="9">
        <v>967.2461538461539</v>
      </c>
      <c r="BM122" s="9">
        <v>387.6</v>
      </c>
      <c r="BN122" s="9">
        <v>51.23076923076923</v>
      </c>
      <c r="BO122" s="9">
        <v>148.2153846153846</v>
      </c>
      <c r="BP122" s="9">
        <v>5</v>
      </c>
      <c r="BQ122" s="9">
        <v>311.38461538461536</v>
      </c>
      <c r="BR122" s="9">
        <v>56.815384615384616</v>
      </c>
      <c r="BS122" s="9">
        <v>967.2461538461539</v>
      </c>
      <c r="BT122" s="9">
        <v>681.0461538461539</v>
      </c>
      <c r="BU122" s="9">
        <v>251.26153846153846</v>
      </c>
      <c r="BV122" s="9">
        <v>3</v>
      </c>
      <c r="BW122" s="9">
        <v>3</v>
      </c>
      <c r="BX122" s="9">
        <v>1</v>
      </c>
      <c r="BY122" s="9">
        <v>16.646153846153844</v>
      </c>
      <c r="BZ122" s="9">
        <v>28.93846153846154</v>
      </c>
      <c r="CA122" s="9">
        <v>7</v>
      </c>
      <c r="CB122" s="9">
        <v>3</v>
      </c>
      <c r="CC122" s="9">
        <v>7</v>
      </c>
      <c r="CD122" s="9">
        <v>11.938461538461539</v>
      </c>
      <c r="CE122" s="9">
        <v>939.9538461538461</v>
      </c>
      <c r="CF122" s="9">
        <v>934.3076923076923</v>
      </c>
      <c r="CG122" s="9">
        <v>5.6461538461538465</v>
      </c>
      <c r="CH122" s="9">
        <v>0</v>
      </c>
      <c r="CI122" s="9">
        <v>25.93846153846154</v>
      </c>
      <c r="CJ122" s="9">
        <v>898.7230769230769</v>
      </c>
      <c r="CK122" s="9">
        <v>180.63076923076923</v>
      </c>
      <c r="CL122" s="9">
        <v>33.93846153846154</v>
      </c>
      <c r="CM122" s="9">
        <v>712.0307692307692</v>
      </c>
      <c r="CN122" s="9">
        <v>110.75384615384615</v>
      </c>
      <c r="CO122" s="9">
        <v>211.44615384615383</v>
      </c>
      <c r="CP122" s="9">
        <v>99.27692307692308</v>
      </c>
      <c r="CQ122" s="9">
        <v>22.29230769230769</v>
      </c>
      <c r="CR122" s="9">
        <v>9.646153846153846</v>
      </c>
      <c r="CS122" s="9">
        <v>1.646153846153846</v>
      </c>
      <c r="CT122" s="9">
        <v>712.0307692307692</v>
      </c>
      <c r="CU122" s="9">
        <v>256.96923076923076</v>
      </c>
      <c r="CV122" s="9">
        <v>160.56923076923076</v>
      </c>
      <c r="CW122" s="9">
        <v>22.23076923076923</v>
      </c>
      <c r="CX122" s="9">
        <v>36.646153846153844</v>
      </c>
      <c r="CY122" s="9">
        <v>25.29230769230769</v>
      </c>
      <c r="CZ122" s="9">
        <v>12.23076923076923</v>
      </c>
      <c r="DA122" s="9">
        <v>22.29230769230769</v>
      </c>
      <c r="DB122" s="9">
        <v>5</v>
      </c>
      <c r="DC122" s="9">
        <v>5.6461538461538465</v>
      </c>
      <c r="DD122" s="9">
        <v>2</v>
      </c>
      <c r="DE122" s="9">
        <v>431.12307692307695</v>
      </c>
      <c r="DF122" s="9">
        <v>30</v>
      </c>
      <c r="DG122" s="9">
        <v>123.98461538461538</v>
      </c>
      <c r="DH122" s="9">
        <v>61.04615384615384</v>
      </c>
      <c r="DI122" s="9">
        <v>143.27692307692308</v>
      </c>
      <c r="DJ122" s="9">
        <v>72.81538461538462</v>
      </c>
      <c r="DK122" s="9">
        <v>431.12307692307695</v>
      </c>
      <c r="DL122" s="9">
        <v>45.23076923076923</v>
      </c>
      <c r="DM122" s="9">
        <v>6</v>
      </c>
      <c r="DN122" s="9">
        <v>9.938461538461539</v>
      </c>
      <c r="DO122" s="9">
        <v>5.292307692307692</v>
      </c>
      <c r="DP122" s="9">
        <v>1.646153846153846</v>
      </c>
      <c r="DQ122" s="9">
        <v>45.16923076923077</v>
      </c>
      <c r="DR122" s="9">
        <v>52.292307692307695</v>
      </c>
      <c r="DS122" s="9">
        <v>24.646153846153847</v>
      </c>
      <c r="DT122" s="9">
        <v>54.23076923076923</v>
      </c>
      <c r="DU122" s="9">
        <v>13.292307692307693</v>
      </c>
      <c r="DV122" s="9">
        <v>3.646153846153846</v>
      </c>
      <c r="DW122" s="9">
        <v>10</v>
      </c>
      <c r="DX122" s="9">
        <v>13.292307692307693</v>
      </c>
      <c r="DY122" s="9">
        <v>12.938461538461539</v>
      </c>
      <c r="DZ122" s="9">
        <v>25.52307692307692</v>
      </c>
      <c r="EA122" s="9">
        <v>26.584615384615386</v>
      </c>
      <c r="EB122" s="9">
        <v>60.16923076923077</v>
      </c>
      <c r="EC122" s="9">
        <v>21.23076923076923</v>
      </c>
      <c r="ED122" s="9">
        <v>431.12307692307695</v>
      </c>
      <c r="EE122" s="9">
        <v>47.93846153846154</v>
      </c>
      <c r="EF122" s="9">
        <v>50.46153846153846</v>
      </c>
      <c r="EG122" s="9">
        <v>38.52307692307692</v>
      </c>
      <c r="EH122" s="9">
        <v>25.876923076923077</v>
      </c>
      <c r="EI122" s="9">
        <v>80.81538461538462</v>
      </c>
      <c r="EJ122" s="9">
        <v>53.16923076923077</v>
      </c>
      <c r="EK122" s="9">
        <v>24.29230769230769</v>
      </c>
      <c r="EL122" s="9">
        <v>43.87692307692308</v>
      </c>
      <c r="EM122" s="9">
        <v>66.16923076923078</v>
      </c>
      <c r="EN122" s="9">
        <v>818.9076923076923</v>
      </c>
      <c r="EO122" s="9">
        <v>285.9076923076923</v>
      </c>
      <c r="EP122" s="9">
        <v>190.92307692307693</v>
      </c>
      <c r="EQ122" s="9">
        <v>108.1076923076923</v>
      </c>
      <c r="ER122" s="9">
        <v>50.87692307692308</v>
      </c>
      <c r="ES122" s="9">
        <v>183.09230769230768</v>
      </c>
      <c r="ET122" s="9">
        <v>510.4153846153846</v>
      </c>
      <c r="EU122" s="9">
        <v>452.95384615384614</v>
      </c>
      <c r="EV122" s="9">
        <v>57.46153846153846</v>
      </c>
      <c r="EW122" s="9">
        <v>34.52307692307692</v>
      </c>
      <c r="EX122" s="9">
        <v>22.93846153846154</v>
      </c>
      <c r="EY122" s="9">
        <v>452.95384615384614</v>
      </c>
      <c r="EZ122" s="9">
        <v>255.43076923076922</v>
      </c>
      <c r="FA122" s="9">
        <v>159.58461538461538</v>
      </c>
      <c r="FB122" s="9">
        <v>24</v>
      </c>
      <c r="FC122" s="9">
        <v>12</v>
      </c>
      <c r="FD122" s="9">
        <v>1.9384615384615385</v>
      </c>
      <c r="FE122" s="9">
        <v>80.87692307692308</v>
      </c>
      <c r="FF122" s="9">
        <v>67.87692307692308</v>
      </c>
      <c r="FG122" s="9">
        <v>55.23076923076923</v>
      </c>
      <c r="FH122" s="9">
        <v>79.6923076923077</v>
      </c>
      <c r="FI122" s="9">
        <v>44.52307692307692</v>
      </c>
      <c r="FJ122" s="9">
        <v>27.93846153846154</v>
      </c>
      <c r="FK122" s="9">
        <v>18.93846153846154</v>
      </c>
      <c r="FL122" s="9">
        <v>21.646153846153847</v>
      </c>
      <c r="FM122" s="9">
        <v>1.646153846153846</v>
      </c>
      <c r="FN122" s="9">
        <v>23.646153846153847</v>
      </c>
      <c r="FO122" s="9">
        <v>13.292307692307693</v>
      </c>
      <c r="FP122" s="9">
        <v>4.6461538461538465</v>
      </c>
      <c r="FQ122" s="9">
        <v>0</v>
      </c>
      <c r="FR122" s="9">
        <v>4</v>
      </c>
      <c r="FS122" s="9">
        <v>9</v>
      </c>
      <c r="FT122" s="9">
        <v>452.95384615384614</v>
      </c>
      <c r="FU122" s="9">
        <v>15</v>
      </c>
      <c r="FV122" s="9">
        <v>94.46153846153847</v>
      </c>
      <c r="FW122" s="9">
        <v>31.646153846153847</v>
      </c>
      <c r="FX122" s="9">
        <v>24.29230769230769</v>
      </c>
      <c r="FY122" s="9">
        <v>23.646153846153847</v>
      </c>
      <c r="FZ122" s="9">
        <v>8</v>
      </c>
      <c r="GA122" s="9">
        <v>5.6461538461538465</v>
      </c>
      <c r="GB122" s="9">
        <v>10</v>
      </c>
      <c r="GC122" s="9">
        <v>36.93846153846154</v>
      </c>
      <c r="GD122" s="9">
        <v>43.93846153846154</v>
      </c>
      <c r="GE122" s="9">
        <v>62.93846153846154</v>
      </c>
      <c r="GF122" s="9">
        <v>173.04615384615386</v>
      </c>
      <c r="GG122" s="9">
        <v>123.4</v>
      </c>
      <c r="GH122" s="9">
        <v>0</v>
      </c>
      <c r="GI122" s="9">
        <v>30.646153846153847</v>
      </c>
      <c r="GJ122" s="9">
        <v>3</v>
      </c>
      <c r="GK122" s="9">
        <v>12</v>
      </c>
      <c r="GL122" s="9">
        <v>4</v>
      </c>
      <c r="GM122" s="9">
        <v>559.0461538461539</v>
      </c>
      <c r="GN122" s="9">
        <v>106.04615384615384</v>
      </c>
      <c r="GO122" s="9">
        <v>0</v>
      </c>
      <c r="GP122" s="9">
        <v>9.292307692307691</v>
      </c>
      <c r="GQ122" s="9">
        <v>73.6923076923077</v>
      </c>
      <c r="GR122" s="9">
        <v>2.646153846153846</v>
      </c>
      <c r="GS122" s="9">
        <v>258.13846153846157</v>
      </c>
      <c r="GT122" s="9">
        <v>46.58461538461538</v>
      </c>
      <c r="GU122" s="9">
        <v>0</v>
      </c>
      <c r="GV122" s="9">
        <v>1</v>
      </c>
      <c r="GW122" s="9">
        <v>52</v>
      </c>
      <c r="GX122" s="9">
        <v>9.646153846153846</v>
      </c>
    </row>
    <row r="123" spans="1:206" ht="12.75">
      <c r="A123" s="5" t="s">
        <v>472</v>
      </c>
      <c r="B123" s="9">
        <v>30.06</v>
      </c>
      <c r="C123" s="9">
        <v>165.66923076923078</v>
      </c>
      <c r="D123" s="9">
        <v>9.612820512820512</v>
      </c>
      <c r="E123" s="9">
        <v>18.692307692307693</v>
      </c>
      <c r="F123" s="9">
        <v>14.743589743589743</v>
      </c>
      <c r="G123" s="9">
        <v>37.54358974358974</v>
      </c>
      <c r="H123" s="9">
        <v>37.63333333333333</v>
      </c>
      <c r="I123" s="9">
        <v>32.771794871794874</v>
      </c>
      <c r="J123" s="9">
        <v>14.671794871794871</v>
      </c>
      <c r="K123" s="9">
        <v>28.305128205128206</v>
      </c>
      <c r="L123" s="9">
        <v>104.32307692307693</v>
      </c>
      <c r="M123" s="9">
        <v>33.04102564102564</v>
      </c>
      <c r="N123" s="9">
        <v>87.07435897435897</v>
      </c>
      <c r="O123" s="9">
        <v>78.59487179487179</v>
      </c>
      <c r="P123" s="9">
        <v>165.66923076923078</v>
      </c>
      <c r="Q123" s="9">
        <v>0</v>
      </c>
      <c r="R123" s="9">
        <v>71.77692307692308</v>
      </c>
      <c r="S123" s="9">
        <v>17.576923076923077</v>
      </c>
      <c r="T123" s="9">
        <v>29.756410256410255</v>
      </c>
      <c r="U123" s="9">
        <v>11.046153846153846</v>
      </c>
      <c r="V123" s="9">
        <v>11.584615384615384</v>
      </c>
      <c r="W123" s="9">
        <v>1.7743589743589743</v>
      </c>
      <c r="X123" s="9">
        <v>0.038461538461538464</v>
      </c>
      <c r="Y123" s="9">
        <v>57.292307692307695</v>
      </c>
      <c r="Z123" s="9">
        <v>4.833333333333333</v>
      </c>
      <c r="AA123" s="9">
        <v>0.9666666666666667</v>
      </c>
      <c r="AB123" s="9">
        <v>6.597435897435897</v>
      </c>
      <c r="AC123" s="9">
        <v>2.0487179487179485</v>
      </c>
      <c r="AD123" s="9">
        <v>123.58205128205128</v>
      </c>
      <c r="AE123" s="9">
        <v>7.733333333333333</v>
      </c>
      <c r="AF123" s="9">
        <v>22.6974358974359</v>
      </c>
      <c r="AG123" s="9">
        <v>30.925641025641028</v>
      </c>
      <c r="AH123" s="9">
        <v>10.42051282051282</v>
      </c>
      <c r="AI123" s="9">
        <v>102.21794871794872</v>
      </c>
      <c r="AJ123" s="9">
        <v>43.80769230769231</v>
      </c>
      <c r="AK123" s="9">
        <v>13.7</v>
      </c>
      <c r="AL123" s="9">
        <v>4.323076923076923</v>
      </c>
      <c r="AM123" s="9">
        <v>1.6205128205128205</v>
      </c>
      <c r="AN123" s="9">
        <v>8.487179487179487</v>
      </c>
      <c r="AO123" s="9">
        <v>13.282051282051281</v>
      </c>
      <c r="AP123" s="9">
        <v>143.9</v>
      </c>
      <c r="AQ123" s="9">
        <v>155.44102564102565</v>
      </c>
      <c r="AR123" s="9">
        <v>6.256410256410256</v>
      </c>
      <c r="AS123" s="9">
        <v>0</v>
      </c>
      <c r="AT123" s="9">
        <v>1.005128205128205</v>
      </c>
      <c r="AU123" s="9">
        <v>2.966666666666667</v>
      </c>
      <c r="AV123" s="9">
        <v>165.66923076923078</v>
      </c>
      <c r="AW123" s="9">
        <v>147.03076923076924</v>
      </c>
      <c r="AX123" s="9">
        <v>16.58974358974359</v>
      </c>
      <c r="AY123" s="9">
        <v>0.9666666666666667</v>
      </c>
      <c r="AZ123" s="9">
        <v>0</v>
      </c>
      <c r="BA123" s="9">
        <v>0.11538461538461539</v>
      </c>
      <c r="BB123" s="9">
        <v>0</v>
      </c>
      <c r="BC123" s="9">
        <v>165.66923076923078</v>
      </c>
      <c r="BD123" s="9">
        <v>104.70256410256411</v>
      </c>
      <c r="BE123" s="9">
        <v>7.723076923076923</v>
      </c>
      <c r="BF123" s="9">
        <v>41.284615384615385</v>
      </c>
      <c r="BG123" s="9">
        <v>1.4230769230769231</v>
      </c>
      <c r="BH123" s="9">
        <v>6.866666666666667</v>
      </c>
      <c r="BI123" s="9">
        <v>3.592307692307692</v>
      </c>
      <c r="BJ123" s="9">
        <v>0.07692307692307693</v>
      </c>
      <c r="BK123" s="9">
        <v>0</v>
      </c>
      <c r="BL123" s="9">
        <v>165.66923076923078</v>
      </c>
      <c r="BM123" s="9">
        <v>83.59230769230768</v>
      </c>
      <c r="BN123" s="9">
        <v>5.366666666666667</v>
      </c>
      <c r="BO123" s="9">
        <v>16.02051282051282</v>
      </c>
      <c r="BP123" s="9">
        <v>0</v>
      </c>
      <c r="BQ123" s="9">
        <v>43.26153846153846</v>
      </c>
      <c r="BR123" s="9">
        <v>15.076923076923077</v>
      </c>
      <c r="BS123" s="9">
        <v>165.66923076923078</v>
      </c>
      <c r="BT123" s="9">
        <v>142.82307692307694</v>
      </c>
      <c r="BU123" s="9">
        <v>18.787179487179486</v>
      </c>
      <c r="BV123" s="9">
        <v>0</v>
      </c>
      <c r="BW123" s="9">
        <v>0</v>
      </c>
      <c r="BX123" s="9">
        <v>0.9666666666666667</v>
      </c>
      <c r="BY123" s="9">
        <v>1.082051282051282</v>
      </c>
      <c r="BZ123" s="9">
        <v>4.058974358974359</v>
      </c>
      <c r="CA123" s="9">
        <v>0</v>
      </c>
      <c r="CB123" s="9">
        <v>0</v>
      </c>
      <c r="CC123" s="9">
        <v>0.07692307692307693</v>
      </c>
      <c r="CD123" s="9">
        <v>3.982051282051282</v>
      </c>
      <c r="CE123" s="9">
        <v>161.96153846153845</v>
      </c>
      <c r="CF123" s="9">
        <v>161.96153846153845</v>
      </c>
      <c r="CG123" s="9">
        <v>0</v>
      </c>
      <c r="CH123" s="9">
        <v>0</v>
      </c>
      <c r="CI123" s="9">
        <v>2.6641025641025644</v>
      </c>
      <c r="CJ123" s="9">
        <v>158.64358974358976</v>
      </c>
      <c r="CK123" s="9">
        <v>53.97435897435897</v>
      </c>
      <c r="CL123" s="9">
        <v>0.15384615384615385</v>
      </c>
      <c r="CM123" s="9">
        <v>122.6923076923077</v>
      </c>
      <c r="CN123" s="9">
        <v>18.715384615384615</v>
      </c>
      <c r="CO123" s="9">
        <v>48.96410256410256</v>
      </c>
      <c r="CP123" s="9">
        <v>17.335897435897436</v>
      </c>
      <c r="CQ123" s="9">
        <v>2.976923076923077</v>
      </c>
      <c r="CR123" s="9">
        <v>1.005128205128205</v>
      </c>
      <c r="CS123" s="9">
        <v>0</v>
      </c>
      <c r="CT123" s="9">
        <v>122.6923076923077</v>
      </c>
      <c r="CU123" s="9">
        <v>33.694871794871794</v>
      </c>
      <c r="CV123" s="9">
        <v>24.125641025641027</v>
      </c>
      <c r="CW123" s="9">
        <v>3.005128205128205</v>
      </c>
      <c r="CX123" s="9">
        <v>2.4282051282051285</v>
      </c>
      <c r="CY123" s="9">
        <v>3.0153846153846153</v>
      </c>
      <c r="CZ123" s="9">
        <v>1.1205128205128205</v>
      </c>
      <c r="DA123" s="9">
        <v>2.976923076923077</v>
      </c>
      <c r="DB123" s="9">
        <v>1.005128205128205</v>
      </c>
      <c r="DC123" s="9">
        <v>0</v>
      </c>
      <c r="DD123" s="9">
        <v>0.038461538461538464</v>
      </c>
      <c r="DE123" s="9">
        <v>86.02051282051282</v>
      </c>
      <c r="DF123" s="9">
        <v>6.674358974358975</v>
      </c>
      <c r="DG123" s="9">
        <v>15.748717948717948</v>
      </c>
      <c r="DH123" s="9">
        <v>9.223076923076922</v>
      </c>
      <c r="DI123" s="9">
        <v>33.95128205128205</v>
      </c>
      <c r="DJ123" s="9">
        <v>20.423076923076923</v>
      </c>
      <c r="DK123" s="9">
        <v>86.02051282051282</v>
      </c>
      <c r="DL123" s="9">
        <v>16.8025641025641</v>
      </c>
      <c r="DM123" s="9">
        <v>1.9333333333333333</v>
      </c>
      <c r="DN123" s="9">
        <v>7.3</v>
      </c>
      <c r="DO123" s="9">
        <v>0</v>
      </c>
      <c r="DP123" s="9">
        <v>4.087179487179487</v>
      </c>
      <c r="DQ123" s="9">
        <v>4.948717948717948</v>
      </c>
      <c r="DR123" s="9">
        <v>7.366666666666667</v>
      </c>
      <c r="DS123" s="9">
        <v>2.01025641025641</v>
      </c>
      <c r="DT123" s="9">
        <v>3.6307692307692307</v>
      </c>
      <c r="DU123" s="9">
        <v>4.52051282051282</v>
      </c>
      <c r="DV123" s="9">
        <v>1.6974358974358976</v>
      </c>
      <c r="DW123" s="9">
        <v>0.6923076923076923</v>
      </c>
      <c r="DX123" s="9">
        <v>6.976923076923077</v>
      </c>
      <c r="DY123" s="9">
        <v>3.2794871794871794</v>
      </c>
      <c r="DZ123" s="9">
        <v>6.294871794871795</v>
      </c>
      <c r="EA123" s="9">
        <v>7.651282051282051</v>
      </c>
      <c r="EB123" s="9">
        <v>5.823076923076924</v>
      </c>
      <c r="EC123" s="9">
        <v>1.005128205128205</v>
      </c>
      <c r="ED123" s="9">
        <v>86.02051282051282</v>
      </c>
      <c r="EE123" s="9">
        <v>8.333333333333332</v>
      </c>
      <c r="EF123" s="9">
        <v>16.45641025641026</v>
      </c>
      <c r="EG123" s="9">
        <v>6.097435897435897</v>
      </c>
      <c r="EH123" s="9">
        <v>5.366666666666667</v>
      </c>
      <c r="EI123" s="9">
        <v>23.75128205128205</v>
      </c>
      <c r="EJ123" s="9">
        <v>4.543589743589743</v>
      </c>
      <c r="EK123" s="9">
        <v>7.251282051282051</v>
      </c>
      <c r="EL123" s="9">
        <v>5.915384615384615</v>
      </c>
      <c r="EM123" s="9">
        <v>8.305128205128206</v>
      </c>
      <c r="EN123" s="9">
        <v>137.36410256410255</v>
      </c>
      <c r="EO123" s="9">
        <v>29.338461538461537</v>
      </c>
      <c r="EP123" s="9">
        <v>35.97948717948718</v>
      </c>
      <c r="EQ123" s="9">
        <v>14.282051282051281</v>
      </c>
      <c r="ER123" s="9">
        <v>20.494871794871795</v>
      </c>
      <c r="ES123" s="9">
        <v>37.269230769230774</v>
      </c>
      <c r="ET123" s="9">
        <v>74.83076923076923</v>
      </c>
      <c r="EU123" s="9">
        <v>71.77692307692308</v>
      </c>
      <c r="EV123" s="9">
        <v>3.0538461538461537</v>
      </c>
      <c r="EW123" s="9">
        <v>2.0871794871794873</v>
      </c>
      <c r="EX123" s="9">
        <v>0.9666666666666667</v>
      </c>
      <c r="EY123" s="9">
        <v>71.77692307692308</v>
      </c>
      <c r="EZ123" s="9">
        <v>54.892307692307696</v>
      </c>
      <c r="FA123" s="9">
        <v>14.874358974358973</v>
      </c>
      <c r="FB123" s="9">
        <v>1.0435897435897437</v>
      </c>
      <c r="FC123" s="9">
        <v>0.9666666666666667</v>
      </c>
      <c r="FD123" s="9">
        <v>0</v>
      </c>
      <c r="FE123" s="9">
        <v>8.805128205128206</v>
      </c>
      <c r="FF123" s="9">
        <v>8.771794871794873</v>
      </c>
      <c r="FG123" s="9">
        <v>8.794871794871794</v>
      </c>
      <c r="FH123" s="9">
        <v>15.935897435897436</v>
      </c>
      <c r="FI123" s="9">
        <v>15.017948717948716</v>
      </c>
      <c r="FJ123" s="9">
        <v>3.707692307692308</v>
      </c>
      <c r="FK123" s="9">
        <v>4.02051282051282</v>
      </c>
      <c r="FL123" s="9">
        <v>1.7743589743589743</v>
      </c>
      <c r="FM123" s="9">
        <v>0.9666666666666667</v>
      </c>
      <c r="FN123" s="9">
        <v>0</v>
      </c>
      <c r="FO123" s="9">
        <v>1.005128205128205</v>
      </c>
      <c r="FP123" s="9">
        <v>1.005128205128205</v>
      </c>
      <c r="FQ123" s="9">
        <v>0</v>
      </c>
      <c r="FR123" s="9">
        <v>0</v>
      </c>
      <c r="FS123" s="9">
        <v>1.971794871794872</v>
      </c>
      <c r="FT123" s="9">
        <v>71.77692307692308</v>
      </c>
      <c r="FU123" s="9">
        <v>0.6538461538461539</v>
      </c>
      <c r="FV123" s="9">
        <v>17.797435897435896</v>
      </c>
      <c r="FW123" s="9">
        <v>8.607692307692307</v>
      </c>
      <c r="FX123" s="9">
        <v>2.3512820512820514</v>
      </c>
      <c r="FY123" s="9">
        <v>0</v>
      </c>
      <c r="FZ123" s="9">
        <v>0</v>
      </c>
      <c r="GA123" s="9">
        <v>0</v>
      </c>
      <c r="GB123" s="9">
        <v>0</v>
      </c>
      <c r="GC123" s="9">
        <v>3.3179487179487177</v>
      </c>
      <c r="GD123" s="9">
        <v>5.487179487179487</v>
      </c>
      <c r="GE123" s="9">
        <v>9.184615384615384</v>
      </c>
      <c r="GF123" s="9">
        <v>22.1974358974359</v>
      </c>
      <c r="GG123" s="9">
        <v>18.643589743589743</v>
      </c>
      <c r="GH123" s="9">
        <v>0</v>
      </c>
      <c r="GI123" s="9">
        <v>1.9333333333333333</v>
      </c>
      <c r="GJ123" s="9">
        <v>0</v>
      </c>
      <c r="GK123" s="9">
        <v>1.6205128205128205</v>
      </c>
      <c r="GL123" s="9">
        <v>0</v>
      </c>
      <c r="GM123" s="9">
        <v>109.3</v>
      </c>
      <c r="GN123" s="9">
        <v>20.5</v>
      </c>
      <c r="GO123" s="9">
        <v>0</v>
      </c>
      <c r="GP123" s="9">
        <v>1.971794871794872</v>
      </c>
      <c r="GQ123" s="9">
        <v>16.92820512820513</v>
      </c>
      <c r="GR123" s="9">
        <v>0</v>
      </c>
      <c r="GS123" s="9">
        <v>52.843589743589746</v>
      </c>
      <c r="GT123" s="9">
        <v>8.333333333333332</v>
      </c>
      <c r="GU123" s="9">
        <v>0.6538461538461539</v>
      </c>
      <c r="GV123" s="9">
        <v>0.038461538461538464</v>
      </c>
      <c r="GW123" s="9">
        <v>4.674358974358975</v>
      </c>
      <c r="GX123" s="9">
        <v>3.3564102564102565</v>
      </c>
    </row>
    <row r="124" spans="1:206" ht="12.75">
      <c r="A124" s="5" t="s">
        <v>473</v>
      </c>
      <c r="B124" s="9">
        <v>362.29</v>
      </c>
      <c r="C124" s="9">
        <v>316.7906976744186</v>
      </c>
      <c r="D124" s="9">
        <v>16.325581395348838</v>
      </c>
      <c r="E124" s="9">
        <v>37.25581395348837</v>
      </c>
      <c r="F124" s="9">
        <v>34.2093023255814</v>
      </c>
      <c r="G124" s="9">
        <v>52.23255813953489</v>
      </c>
      <c r="H124" s="9">
        <v>81.2093023255814</v>
      </c>
      <c r="I124" s="9">
        <v>70.23255813953489</v>
      </c>
      <c r="J124" s="9">
        <v>25.325581395348838</v>
      </c>
      <c r="K124" s="9">
        <v>53.581395348837205</v>
      </c>
      <c r="L124" s="9">
        <v>195.5813953488372</v>
      </c>
      <c r="M124" s="9">
        <v>67.62790697674419</v>
      </c>
      <c r="N124" s="9">
        <v>168.72093023255815</v>
      </c>
      <c r="O124" s="9">
        <v>148.06976744186045</v>
      </c>
      <c r="P124" s="9">
        <v>312.5581395348837</v>
      </c>
      <c r="Q124" s="9">
        <v>4.232558139534884</v>
      </c>
      <c r="R124" s="9">
        <v>154.48837209302326</v>
      </c>
      <c r="S124" s="9">
        <v>63.97674418604651</v>
      </c>
      <c r="T124" s="9">
        <v>53.906976744186046</v>
      </c>
      <c r="U124" s="9">
        <v>13.627906976744185</v>
      </c>
      <c r="V124" s="9">
        <v>16.325581395348838</v>
      </c>
      <c r="W124" s="9">
        <v>5.325581395348837</v>
      </c>
      <c r="X124" s="9">
        <v>1.3255813953488373</v>
      </c>
      <c r="Y124" s="9">
        <v>93.95348837209302</v>
      </c>
      <c r="Z124" s="9">
        <v>22</v>
      </c>
      <c r="AA124" s="9">
        <v>7.325581395348838</v>
      </c>
      <c r="AB124" s="9">
        <v>13.279069767441861</v>
      </c>
      <c r="AC124" s="9">
        <v>11.953488372093023</v>
      </c>
      <c r="AD124" s="9">
        <v>210.6046511627907</v>
      </c>
      <c r="AE124" s="9">
        <v>18</v>
      </c>
      <c r="AF124" s="9">
        <v>81.90697674418604</v>
      </c>
      <c r="AG124" s="9">
        <v>41.27906976744186</v>
      </c>
      <c r="AH124" s="9">
        <v>13.30232558139535</v>
      </c>
      <c r="AI124" s="9">
        <v>162.02325581395348</v>
      </c>
      <c r="AJ124" s="9">
        <v>103.13953488372093</v>
      </c>
      <c r="AK124" s="9">
        <v>37.30232558139535</v>
      </c>
      <c r="AL124" s="9">
        <v>10.325581395348838</v>
      </c>
      <c r="AM124" s="9">
        <v>4</v>
      </c>
      <c r="AN124" s="9">
        <v>22.325581395348838</v>
      </c>
      <c r="AO124" s="9">
        <v>28.97674418604651</v>
      </c>
      <c r="AP124" s="9">
        <v>265.48837209302326</v>
      </c>
      <c r="AQ124" s="9">
        <v>292.1627906976744</v>
      </c>
      <c r="AR124" s="9">
        <v>14.976744186046512</v>
      </c>
      <c r="AS124" s="9">
        <v>0</v>
      </c>
      <c r="AT124" s="9">
        <v>6</v>
      </c>
      <c r="AU124" s="9">
        <v>3.6511627906976747</v>
      </c>
      <c r="AV124" s="9">
        <v>316.7906976744186</v>
      </c>
      <c r="AW124" s="9">
        <v>200.32558139534882</v>
      </c>
      <c r="AX124" s="9">
        <v>97.18604651162791</v>
      </c>
      <c r="AY124" s="9">
        <v>3.6511627906976747</v>
      </c>
      <c r="AZ124" s="9">
        <v>5</v>
      </c>
      <c r="BA124" s="9">
        <v>9.30232558139535</v>
      </c>
      <c r="BB124" s="9">
        <v>1.3255813953488373</v>
      </c>
      <c r="BC124" s="9">
        <v>316.7906976744186</v>
      </c>
      <c r="BD124" s="9">
        <v>173.04651162790697</v>
      </c>
      <c r="BE124" s="9">
        <v>61.906976744186046</v>
      </c>
      <c r="BF124" s="9">
        <v>20.97674418604651</v>
      </c>
      <c r="BG124" s="9">
        <v>18.651162790697676</v>
      </c>
      <c r="BH124" s="9">
        <v>21.6046511627907</v>
      </c>
      <c r="BI124" s="9">
        <v>8.325581395348838</v>
      </c>
      <c r="BJ124" s="9">
        <v>10.279069767441861</v>
      </c>
      <c r="BK124" s="9">
        <v>2</v>
      </c>
      <c r="BL124" s="9">
        <v>316.7906976744186</v>
      </c>
      <c r="BM124" s="9">
        <v>107.7906976744186</v>
      </c>
      <c r="BN124" s="9">
        <v>13.976744186046512</v>
      </c>
      <c r="BO124" s="9">
        <v>20.25581395348837</v>
      </c>
      <c r="BP124" s="9">
        <v>0</v>
      </c>
      <c r="BQ124" s="9">
        <v>132.51162790697674</v>
      </c>
      <c r="BR124" s="9">
        <v>39.93023255813954</v>
      </c>
      <c r="BS124" s="9">
        <v>316.7906976744186</v>
      </c>
      <c r="BT124" s="9">
        <v>204</v>
      </c>
      <c r="BU124" s="9">
        <v>89.53488372093022</v>
      </c>
      <c r="BV124" s="9">
        <v>3</v>
      </c>
      <c r="BW124" s="9">
        <v>1.6511627906976745</v>
      </c>
      <c r="BX124" s="9">
        <v>1.3255813953488373</v>
      </c>
      <c r="BY124" s="9">
        <v>9.976744186046512</v>
      </c>
      <c r="BZ124" s="9">
        <v>18.6046511627907</v>
      </c>
      <c r="CA124" s="9">
        <v>4.976744186046512</v>
      </c>
      <c r="CB124" s="9">
        <v>3.6511627906976747</v>
      </c>
      <c r="CC124" s="9">
        <v>2</v>
      </c>
      <c r="CD124" s="9">
        <v>7.976744186046512</v>
      </c>
      <c r="CE124" s="9">
        <v>307.4651162790698</v>
      </c>
      <c r="CF124" s="9">
        <v>304.4651162790698</v>
      </c>
      <c r="CG124" s="9">
        <v>2</v>
      </c>
      <c r="CH124" s="9">
        <v>1</v>
      </c>
      <c r="CI124" s="9">
        <v>35.27906976744186</v>
      </c>
      <c r="CJ124" s="9">
        <v>257.2093023255814</v>
      </c>
      <c r="CK124" s="9">
        <v>58.23255813953489</v>
      </c>
      <c r="CL124" s="9">
        <v>28.953488372093023</v>
      </c>
      <c r="CM124" s="9">
        <v>237.88372093023256</v>
      </c>
      <c r="CN124" s="9">
        <v>35.627906976744185</v>
      </c>
      <c r="CO124" s="9">
        <v>85.11627906976744</v>
      </c>
      <c r="CP124" s="9">
        <v>43.906976744186046</v>
      </c>
      <c r="CQ124" s="9">
        <v>2.6511627906976747</v>
      </c>
      <c r="CR124" s="9">
        <v>2.3255813953488373</v>
      </c>
      <c r="CS124" s="9">
        <v>0</v>
      </c>
      <c r="CT124" s="9">
        <v>237.88372093023256</v>
      </c>
      <c r="CU124" s="9">
        <v>68.25581395348837</v>
      </c>
      <c r="CV124" s="9">
        <v>40.651162790697676</v>
      </c>
      <c r="CW124" s="9">
        <v>6.953488372093023</v>
      </c>
      <c r="CX124" s="9">
        <v>2.3255813953488373</v>
      </c>
      <c r="CY124" s="9">
        <v>12.325581395348838</v>
      </c>
      <c r="CZ124" s="9">
        <v>6</v>
      </c>
      <c r="DA124" s="9">
        <v>2.6511627906976747</v>
      </c>
      <c r="DB124" s="9">
        <v>1</v>
      </c>
      <c r="DC124" s="9">
        <v>1</v>
      </c>
      <c r="DD124" s="9">
        <v>0</v>
      </c>
      <c r="DE124" s="9">
        <v>166.97674418604652</v>
      </c>
      <c r="DF124" s="9">
        <v>18.30232558139535</v>
      </c>
      <c r="DG124" s="9">
        <v>34.95348837209302</v>
      </c>
      <c r="DH124" s="9">
        <v>19.30232558139535</v>
      </c>
      <c r="DI124" s="9">
        <v>59.16279069767442</v>
      </c>
      <c r="DJ124" s="9">
        <v>35.25581395348837</v>
      </c>
      <c r="DK124" s="9">
        <v>166.97674418604652</v>
      </c>
      <c r="DL124" s="9">
        <v>25.953488372093023</v>
      </c>
      <c r="DM124" s="9">
        <v>0.32558139534883723</v>
      </c>
      <c r="DN124" s="9">
        <v>4</v>
      </c>
      <c r="DO124" s="9">
        <v>1</v>
      </c>
      <c r="DP124" s="9">
        <v>0</v>
      </c>
      <c r="DQ124" s="9">
        <v>12</v>
      </c>
      <c r="DR124" s="9">
        <v>9</v>
      </c>
      <c r="DS124" s="9">
        <v>21.325581395348838</v>
      </c>
      <c r="DT124" s="9">
        <v>16.930232558139537</v>
      </c>
      <c r="DU124" s="9">
        <v>1</v>
      </c>
      <c r="DV124" s="9">
        <v>1.6511627906976745</v>
      </c>
      <c r="DW124" s="9">
        <v>11.255813953488373</v>
      </c>
      <c r="DX124" s="9">
        <v>6.651162790697675</v>
      </c>
      <c r="DY124" s="9">
        <v>6.976744186046512</v>
      </c>
      <c r="DZ124" s="9">
        <v>9</v>
      </c>
      <c r="EA124" s="9">
        <v>8.976744186046512</v>
      </c>
      <c r="EB124" s="9">
        <v>19.97674418604651</v>
      </c>
      <c r="EC124" s="9">
        <v>10.953488372093023</v>
      </c>
      <c r="ED124" s="9">
        <v>166.97674418604652</v>
      </c>
      <c r="EE124" s="9">
        <v>20.906976744186046</v>
      </c>
      <c r="EF124" s="9">
        <v>17.953488372093023</v>
      </c>
      <c r="EG124" s="9">
        <v>20.627906976744185</v>
      </c>
      <c r="EH124" s="9">
        <v>10.976744186046512</v>
      </c>
      <c r="EI124" s="9">
        <v>23.97674418604651</v>
      </c>
      <c r="EJ124" s="9">
        <v>17.27906976744186</v>
      </c>
      <c r="EK124" s="9">
        <v>5</v>
      </c>
      <c r="EL124" s="9">
        <v>23.97674418604651</v>
      </c>
      <c r="EM124" s="9">
        <v>26.27906976744186</v>
      </c>
      <c r="EN124" s="9">
        <v>263.2093023255814</v>
      </c>
      <c r="EO124" s="9">
        <v>59.25581395348837</v>
      </c>
      <c r="EP124" s="9">
        <v>55.906976744186046</v>
      </c>
      <c r="EQ124" s="9">
        <v>36.95348837209302</v>
      </c>
      <c r="ER124" s="9">
        <v>25.627906976744185</v>
      </c>
      <c r="ES124" s="9">
        <v>85.46511627906978</v>
      </c>
      <c r="ET124" s="9">
        <v>221.65116279069767</v>
      </c>
      <c r="EU124" s="9">
        <v>154.48837209302326</v>
      </c>
      <c r="EV124" s="9">
        <v>67.16279069767441</v>
      </c>
      <c r="EW124" s="9">
        <v>50.18604651162791</v>
      </c>
      <c r="EX124" s="9">
        <v>16.97674418604651</v>
      </c>
      <c r="EY124" s="9">
        <v>154.48837209302326</v>
      </c>
      <c r="EZ124" s="9">
        <v>64.86046511627907</v>
      </c>
      <c r="FA124" s="9">
        <v>66.97674418604652</v>
      </c>
      <c r="FB124" s="9">
        <v>12.651162790697674</v>
      </c>
      <c r="FC124" s="9">
        <v>8</v>
      </c>
      <c r="FD124" s="9">
        <v>2</v>
      </c>
      <c r="FE124" s="9">
        <v>29.325581395348838</v>
      </c>
      <c r="FF124" s="9">
        <v>34.651162790697676</v>
      </c>
      <c r="FG124" s="9">
        <v>12</v>
      </c>
      <c r="FH124" s="9">
        <v>22.6046511627907</v>
      </c>
      <c r="FI124" s="9">
        <v>21.30232558139535</v>
      </c>
      <c r="FJ124" s="9">
        <v>2.6511627906976747</v>
      </c>
      <c r="FK124" s="9">
        <v>10.976744186046512</v>
      </c>
      <c r="FL124" s="9">
        <v>6.325581395348838</v>
      </c>
      <c r="FM124" s="9">
        <v>1</v>
      </c>
      <c r="FN124" s="9">
        <v>4</v>
      </c>
      <c r="FO124" s="9">
        <v>5</v>
      </c>
      <c r="FP124" s="9">
        <v>0.32558139534883723</v>
      </c>
      <c r="FQ124" s="9">
        <v>0</v>
      </c>
      <c r="FR124" s="9">
        <v>2</v>
      </c>
      <c r="FS124" s="9">
        <v>2.3255813953488373</v>
      </c>
      <c r="FT124" s="9">
        <v>154.48837209302326</v>
      </c>
      <c r="FU124" s="9">
        <v>1</v>
      </c>
      <c r="FV124" s="9">
        <v>31.953488372093023</v>
      </c>
      <c r="FW124" s="9">
        <v>12.325581395348838</v>
      </c>
      <c r="FX124" s="9">
        <v>4.651162790697675</v>
      </c>
      <c r="FY124" s="9">
        <v>4</v>
      </c>
      <c r="FZ124" s="9">
        <v>0</v>
      </c>
      <c r="GA124" s="9">
        <v>3</v>
      </c>
      <c r="GB124" s="9">
        <v>1</v>
      </c>
      <c r="GC124" s="9">
        <v>16</v>
      </c>
      <c r="GD124" s="9">
        <v>13.325581395348838</v>
      </c>
      <c r="GE124" s="9">
        <v>12</v>
      </c>
      <c r="GF124" s="9">
        <v>51.651162790697676</v>
      </c>
      <c r="GG124" s="9">
        <v>35.325581395348834</v>
      </c>
      <c r="GH124" s="9">
        <v>0</v>
      </c>
      <c r="GI124" s="9">
        <v>7</v>
      </c>
      <c r="GJ124" s="9">
        <v>2</v>
      </c>
      <c r="GK124" s="9">
        <v>7.325581395348838</v>
      </c>
      <c r="GL124" s="9">
        <v>0</v>
      </c>
      <c r="GM124" s="9">
        <v>211.86046511627907</v>
      </c>
      <c r="GN124" s="9">
        <v>64.11627906976744</v>
      </c>
      <c r="GO124" s="9">
        <v>0</v>
      </c>
      <c r="GP124" s="9">
        <v>0</v>
      </c>
      <c r="GQ124" s="9">
        <v>25.930232558139537</v>
      </c>
      <c r="GR124" s="9">
        <v>0</v>
      </c>
      <c r="GS124" s="9">
        <v>78.53488372093022</v>
      </c>
      <c r="GT124" s="9">
        <v>8.325581395348838</v>
      </c>
      <c r="GU124" s="9">
        <v>0</v>
      </c>
      <c r="GV124" s="9">
        <v>1</v>
      </c>
      <c r="GW124" s="9">
        <v>28.953488372093023</v>
      </c>
      <c r="GX124" s="9">
        <v>5</v>
      </c>
    </row>
    <row r="125" spans="1:206" ht="12.75">
      <c r="A125" s="5" t="s">
        <v>474</v>
      </c>
      <c r="B125" s="9">
        <v>294.34</v>
      </c>
      <c r="C125" s="9">
        <v>115</v>
      </c>
      <c r="D125" s="9">
        <v>2.761904761904762</v>
      </c>
      <c r="E125" s="9">
        <v>8.761904761904763</v>
      </c>
      <c r="F125" s="9">
        <v>11.095238095238095</v>
      </c>
      <c r="G125" s="9">
        <v>12.904761904761905</v>
      </c>
      <c r="H125" s="9">
        <v>34.61904761904762</v>
      </c>
      <c r="I125" s="9">
        <v>39.523809523809526</v>
      </c>
      <c r="J125" s="9">
        <v>5.333333333333333</v>
      </c>
      <c r="K125" s="9">
        <v>11.523809523809524</v>
      </c>
      <c r="L125" s="9">
        <v>81.19047619047619</v>
      </c>
      <c r="M125" s="9">
        <v>22.285714285714285</v>
      </c>
      <c r="N125" s="9">
        <v>56.095238095238095</v>
      </c>
      <c r="O125" s="9">
        <v>58.904761904761905</v>
      </c>
      <c r="P125" s="9">
        <v>115</v>
      </c>
      <c r="Q125" s="9">
        <v>0</v>
      </c>
      <c r="R125" s="9">
        <v>54.095238095238095</v>
      </c>
      <c r="S125" s="9">
        <v>11.666666666666666</v>
      </c>
      <c r="T125" s="9">
        <v>29.904761904761905</v>
      </c>
      <c r="U125" s="9">
        <v>6.9523809523809526</v>
      </c>
      <c r="V125" s="9">
        <v>5.380952380952381</v>
      </c>
      <c r="W125" s="9">
        <v>0</v>
      </c>
      <c r="X125" s="9">
        <v>0.19047619047619047</v>
      </c>
      <c r="Y125" s="9">
        <v>43.857142857142854</v>
      </c>
      <c r="Z125" s="9">
        <v>0.5714285714285714</v>
      </c>
      <c r="AA125" s="9">
        <v>2.142857142857143</v>
      </c>
      <c r="AB125" s="9">
        <v>4.380952380952381</v>
      </c>
      <c r="AC125" s="9">
        <v>3.142857142857143</v>
      </c>
      <c r="AD125" s="9">
        <v>77.85714285714286</v>
      </c>
      <c r="AE125" s="9">
        <v>3.2857142857142856</v>
      </c>
      <c r="AF125" s="9">
        <v>26.333333333333332</v>
      </c>
      <c r="AG125" s="9">
        <v>21.904761904761905</v>
      </c>
      <c r="AH125" s="9">
        <v>2.571428571428571</v>
      </c>
      <c r="AI125" s="9">
        <v>63.23809523809524</v>
      </c>
      <c r="AJ125" s="9">
        <v>32</v>
      </c>
      <c r="AK125" s="9">
        <v>17.761904761904763</v>
      </c>
      <c r="AL125" s="9">
        <v>2</v>
      </c>
      <c r="AM125" s="9">
        <v>0</v>
      </c>
      <c r="AN125" s="9">
        <v>5.190476190476191</v>
      </c>
      <c r="AO125" s="9">
        <v>6.9523809523809526</v>
      </c>
      <c r="AP125" s="9">
        <v>102.85714285714286</v>
      </c>
      <c r="AQ125" s="9">
        <v>106.61904761904762</v>
      </c>
      <c r="AR125" s="9">
        <v>6.190476190476191</v>
      </c>
      <c r="AS125" s="9">
        <v>0</v>
      </c>
      <c r="AT125" s="9">
        <v>1</v>
      </c>
      <c r="AU125" s="9">
        <v>1.1904761904761905</v>
      </c>
      <c r="AV125" s="9">
        <v>115</v>
      </c>
      <c r="AW125" s="9">
        <v>62.904761904761905</v>
      </c>
      <c r="AX125" s="9">
        <v>48.714285714285715</v>
      </c>
      <c r="AY125" s="9">
        <v>0</v>
      </c>
      <c r="AZ125" s="9">
        <v>0</v>
      </c>
      <c r="BA125" s="9">
        <v>2</v>
      </c>
      <c r="BB125" s="9">
        <v>0.38095238095238093</v>
      </c>
      <c r="BC125" s="9">
        <v>115</v>
      </c>
      <c r="BD125" s="9">
        <v>49.95238095238095</v>
      </c>
      <c r="BE125" s="9">
        <v>21.714285714285715</v>
      </c>
      <c r="BF125" s="9">
        <v>9.571428571428571</v>
      </c>
      <c r="BG125" s="9">
        <v>5.190476190476191</v>
      </c>
      <c r="BH125" s="9">
        <v>10</v>
      </c>
      <c r="BI125" s="9">
        <v>14.571428571428571</v>
      </c>
      <c r="BJ125" s="9">
        <v>4</v>
      </c>
      <c r="BK125" s="9">
        <v>0</v>
      </c>
      <c r="BL125" s="9">
        <v>115</v>
      </c>
      <c r="BM125" s="9">
        <v>32</v>
      </c>
      <c r="BN125" s="9">
        <v>3.7142857142857144</v>
      </c>
      <c r="BO125" s="9">
        <v>14.714285714285714</v>
      </c>
      <c r="BP125" s="9">
        <v>0</v>
      </c>
      <c r="BQ125" s="9">
        <v>21.80952380952381</v>
      </c>
      <c r="BR125" s="9">
        <v>37.57142857142857</v>
      </c>
      <c r="BS125" s="9">
        <v>115</v>
      </c>
      <c r="BT125" s="9">
        <v>58.523809523809526</v>
      </c>
      <c r="BU125" s="9">
        <v>53.714285714285715</v>
      </c>
      <c r="BV125" s="9">
        <v>0.19047619047619047</v>
      </c>
      <c r="BW125" s="9">
        <v>0</v>
      </c>
      <c r="BX125" s="9">
        <v>0</v>
      </c>
      <c r="BY125" s="9">
        <v>1.1904761904761905</v>
      </c>
      <c r="BZ125" s="9">
        <v>2.571428571428571</v>
      </c>
      <c r="CA125" s="9">
        <v>0</v>
      </c>
      <c r="CB125" s="9">
        <v>0.19047619047619047</v>
      </c>
      <c r="CC125" s="9">
        <v>1.1904761904761905</v>
      </c>
      <c r="CD125" s="9">
        <v>1.1904761904761905</v>
      </c>
      <c r="CE125" s="9">
        <v>112.23809523809524</v>
      </c>
      <c r="CF125" s="9">
        <v>111.23809523809524</v>
      </c>
      <c r="CG125" s="9">
        <v>1</v>
      </c>
      <c r="CH125" s="9">
        <v>0</v>
      </c>
      <c r="CI125" s="9">
        <v>4.380952380952381</v>
      </c>
      <c r="CJ125" s="9">
        <v>102.47619047619048</v>
      </c>
      <c r="CK125" s="9">
        <v>28.428571428571427</v>
      </c>
      <c r="CL125" s="9">
        <v>6</v>
      </c>
      <c r="CM125" s="9">
        <v>98.14285714285714</v>
      </c>
      <c r="CN125" s="9">
        <v>12.333333333333334</v>
      </c>
      <c r="CO125" s="9">
        <v>23.857142857142858</v>
      </c>
      <c r="CP125" s="9">
        <v>28.666666666666668</v>
      </c>
      <c r="CQ125" s="9">
        <v>5.571428571428571</v>
      </c>
      <c r="CR125" s="9">
        <v>0.19047619047619047</v>
      </c>
      <c r="CS125" s="9">
        <v>1</v>
      </c>
      <c r="CT125" s="9">
        <v>98.14285714285714</v>
      </c>
      <c r="CU125" s="9">
        <v>26.523809523809526</v>
      </c>
      <c r="CV125" s="9">
        <v>20.38095238095238</v>
      </c>
      <c r="CW125" s="9">
        <v>1</v>
      </c>
      <c r="CX125" s="9">
        <v>1.380952380952381</v>
      </c>
      <c r="CY125" s="9">
        <v>2</v>
      </c>
      <c r="CZ125" s="9">
        <v>1.7619047619047619</v>
      </c>
      <c r="DA125" s="9">
        <v>5.571428571428571</v>
      </c>
      <c r="DB125" s="9">
        <v>2</v>
      </c>
      <c r="DC125" s="9">
        <v>1.380952380952381</v>
      </c>
      <c r="DD125" s="9">
        <v>1</v>
      </c>
      <c r="DE125" s="9">
        <v>65.04761904761905</v>
      </c>
      <c r="DF125" s="9">
        <v>4.571428571428571</v>
      </c>
      <c r="DG125" s="9">
        <v>15.333333333333334</v>
      </c>
      <c r="DH125" s="9">
        <v>6.571428571428571</v>
      </c>
      <c r="DI125" s="9">
        <v>24.047619047619047</v>
      </c>
      <c r="DJ125" s="9">
        <v>14.523809523809524</v>
      </c>
      <c r="DK125" s="9">
        <v>65.04761904761905</v>
      </c>
      <c r="DL125" s="9">
        <v>6.571428571428571</v>
      </c>
      <c r="DM125" s="9">
        <v>0</v>
      </c>
      <c r="DN125" s="9">
        <v>4.190476190476191</v>
      </c>
      <c r="DO125" s="9">
        <v>1</v>
      </c>
      <c r="DP125" s="9">
        <v>0</v>
      </c>
      <c r="DQ125" s="9">
        <v>6.380952380952381</v>
      </c>
      <c r="DR125" s="9">
        <v>6.9523809523809526</v>
      </c>
      <c r="DS125" s="9">
        <v>3.380952380952381</v>
      </c>
      <c r="DT125" s="9">
        <v>9.714285714285714</v>
      </c>
      <c r="DU125" s="9">
        <v>2</v>
      </c>
      <c r="DV125" s="9">
        <v>0.19047619047619047</v>
      </c>
      <c r="DW125" s="9">
        <v>1</v>
      </c>
      <c r="DX125" s="9">
        <v>1.1904761904761905</v>
      </c>
      <c r="DY125" s="9">
        <v>3</v>
      </c>
      <c r="DZ125" s="9">
        <v>4.571428571428571</v>
      </c>
      <c r="EA125" s="9">
        <v>7.190476190476191</v>
      </c>
      <c r="EB125" s="9">
        <v>5.142857142857142</v>
      </c>
      <c r="EC125" s="9">
        <v>2.571428571428571</v>
      </c>
      <c r="ED125" s="9">
        <v>65.04761904761905</v>
      </c>
      <c r="EE125" s="9">
        <v>7.904761904761905</v>
      </c>
      <c r="EF125" s="9">
        <v>3.1904761904761907</v>
      </c>
      <c r="EG125" s="9">
        <v>6.761904761904762</v>
      </c>
      <c r="EH125" s="9">
        <v>4.380952380952381</v>
      </c>
      <c r="EI125" s="9">
        <v>19.714285714285715</v>
      </c>
      <c r="EJ125" s="9">
        <v>8.952380952380953</v>
      </c>
      <c r="EK125" s="9">
        <v>1.1904761904761905</v>
      </c>
      <c r="EL125" s="9">
        <v>6.190476190476191</v>
      </c>
      <c r="EM125" s="9">
        <v>6.761904761904762</v>
      </c>
      <c r="EN125" s="9">
        <v>103.47619047619048</v>
      </c>
      <c r="EO125" s="9">
        <v>23.285714285714285</v>
      </c>
      <c r="EP125" s="9">
        <v>18.857142857142858</v>
      </c>
      <c r="EQ125" s="9">
        <v>13.714285714285714</v>
      </c>
      <c r="ER125" s="9">
        <v>8.714285714285714</v>
      </c>
      <c r="ES125" s="9">
        <v>38.904761904761905</v>
      </c>
      <c r="ET125" s="9">
        <v>67.57142857142857</v>
      </c>
      <c r="EU125" s="9">
        <v>54.095238095238095</v>
      </c>
      <c r="EV125" s="9">
        <v>13.476190476190476</v>
      </c>
      <c r="EW125" s="9">
        <v>11.333333333333334</v>
      </c>
      <c r="EX125" s="9">
        <v>2.142857142857143</v>
      </c>
      <c r="EY125" s="9">
        <v>54.095238095238095</v>
      </c>
      <c r="EZ125" s="9">
        <v>44.285714285714285</v>
      </c>
      <c r="FA125" s="9">
        <v>3.2857142857142856</v>
      </c>
      <c r="FB125" s="9">
        <v>0.19047619047619047</v>
      </c>
      <c r="FC125" s="9">
        <v>3.333333333333333</v>
      </c>
      <c r="FD125" s="9">
        <v>3</v>
      </c>
      <c r="FE125" s="9">
        <v>4.333333333333333</v>
      </c>
      <c r="FF125" s="9">
        <v>7.333333333333333</v>
      </c>
      <c r="FG125" s="9">
        <v>5</v>
      </c>
      <c r="FH125" s="9">
        <v>17.142857142857142</v>
      </c>
      <c r="FI125" s="9">
        <v>4.380952380952381</v>
      </c>
      <c r="FJ125" s="9">
        <v>3.380952380952381</v>
      </c>
      <c r="FK125" s="9">
        <v>5.571428571428571</v>
      </c>
      <c r="FL125" s="9">
        <v>0.5714285714285714</v>
      </c>
      <c r="FM125" s="9">
        <v>0</v>
      </c>
      <c r="FN125" s="9">
        <v>3</v>
      </c>
      <c r="FO125" s="9">
        <v>1.380952380952381</v>
      </c>
      <c r="FP125" s="9">
        <v>0</v>
      </c>
      <c r="FQ125" s="9">
        <v>0</v>
      </c>
      <c r="FR125" s="9">
        <v>0</v>
      </c>
      <c r="FS125" s="9">
        <v>2</v>
      </c>
      <c r="FT125" s="9">
        <v>54.095238095238095</v>
      </c>
      <c r="FU125" s="9">
        <v>0</v>
      </c>
      <c r="FV125" s="9">
        <v>7.9523809523809526</v>
      </c>
      <c r="FW125" s="9">
        <v>2.571428571428571</v>
      </c>
      <c r="FX125" s="9">
        <v>1</v>
      </c>
      <c r="FY125" s="9">
        <v>3</v>
      </c>
      <c r="FZ125" s="9">
        <v>0</v>
      </c>
      <c r="GA125" s="9">
        <v>3</v>
      </c>
      <c r="GB125" s="9">
        <v>0</v>
      </c>
      <c r="GC125" s="9">
        <v>3.1904761904761907</v>
      </c>
      <c r="GD125" s="9">
        <v>1.1428571428571428</v>
      </c>
      <c r="GE125" s="9">
        <v>4.190476190476191</v>
      </c>
      <c r="GF125" s="9">
        <v>13.904761904761905</v>
      </c>
      <c r="GG125" s="9">
        <v>10.952380952380953</v>
      </c>
      <c r="GH125" s="9">
        <v>0</v>
      </c>
      <c r="GI125" s="9">
        <v>0.19047619047619047</v>
      </c>
      <c r="GJ125" s="9">
        <v>0.19047619047619047</v>
      </c>
      <c r="GK125" s="9">
        <v>2.380952380952381</v>
      </c>
      <c r="GL125" s="9">
        <v>0.19047619047619047</v>
      </c>
      <c r="GM125" s="9">
        <v>75.80952380952381</v>
      </c>
      <c r="GN125" s="9">
        <v>20.285714285714285</v>
      </c>
      <c r="GO125" s="9">
        <v>0</v>
      </c>
      <c r="GP125" s="9">
        <v>0</v>
      </c>
      <c r="GQ125" s="9">
        <v>10.19047619047619</v>
      </c>
      <c r="GR125" s="9">
        <v>0</v>
      </c>
      <c r="GS125" s="9">
        <v>32.666666666666664</v>
      </c>
      <c r="GT125" s="9">
        <v>4.571428571428571</v>
      </c>
      <c r="GU125" s="9">
        <v>0</v>
      </c>
      <c r="GV125" s="9">
        <v>0</v>
      </c>
      <c r="GW125" s="9">
        <v>4.904761904761905</v>
      </c>
      <c r="GX125" s="9">
        <v>3.1904761904761907</v>
      </c>
    </row>
    <row r="126" spans="1:206" ht="12.75">
      <c r="A126" s="5" t="s">
        <v>368</v>
      </c>
      <c r="B126" s="9">
        <v>435.35</v>
      </c>
      <c r="C126" s="9">
        <v>891.3414634146342</v>
      </c>
      <c r="D126" s="9">
        <v>35.90243902439025</v>
      </c>
      <c r="E126" s="9">
        <v>81.73170731707317</v>
      </c>
      <c r="F126" s="9">
        <v>71.79268292682927</v>
      </c>
      <c r="G126" s="9">
        <v>115.7560975609756</v>
      </c>
      <c r="H126" s="9">
        <v>213.64634146341461</v>
      </c>
      <c r="I126" s="9">
        <v>245.6951219512195</v>
      </c>
      <c r="J126" s="9">
        <v>126.8170731707317</v>
      </c>
      <c r="K126" s="9">
        <v>117.6341463414634</v>
      </c>
      <c r="L126" s="9">
        <v>509.0609756097561</v>
      </c>
      <c r="M126" s="9">
        <v>264.6463414634146</v>
      </c>
      <c r="N126" s="9">
        <v>439.1585365853658</v>
      </c>
      <c r="O126" s="9">
        <v>452.1829268292683</v>
      </c>
      <c r="P126" s="9">
        <v>888.3414634146342</v>
      </c>
      <c r="Q126" s="9">
        <v>3</v>
      </c>
      <c r="R126" s="9">
        <v>435.29268292682923</v>
      </c>
      <c r="S126" s="9">
        <v>150.7682926829268</v>
      </c>
      <c r="T126" s="9">
        <v>193.7560975609756</v>
      </c>
      <c r="U126" s="9">
        <v>40.951219512195124</v>
      </c>
      <c r="V126" s="9">
        <v>29.865853658536587</v>
      </c>
      <c r="W126" s="9">
        <v>11.963414634146341</v>
      </c>
      <c r="X126" s="9">
        <v>7.987804878048781</v>
      </c>
      <c r="Y126" s="9">
        <v>320.4756097560976</v>
      </c>
      <c r="Z126" s="9">
        <v>28.98780487804878</v>
      </c>
      <c r="AA126" s="9">
        <v>16.951219512195124</v>
      </c>
      <c r="AB126" s="9">
        <v>42.90243902439025</v>
      </c>
      <c r="AC126" s="9">
        <v>15.987804878048781</v>
      </c>
      <c r="AD126" s="9">
        <v>571.9146341463415</v>
      </c>
      <c r="AE126" s="9">
        <v>51.9390243902439</v>
      </c>
      <c r="AF126" s="9">
        <v>242.6829268292683</v>
      </c>
      <c r="AG126" s="9">
        <v>105.76829268292683</v>
      </c>
      <c r="AH126" s="9">
        <v>34.90243902439025</v>
      </c>
      <c r="AI126" s="9">
        <v>437.9512195121951</v>
      </c>
      <c r="AJ126" s="9">
        <v>303.5365853658536</v>
      </c>
      <c r="AK126" s="9">
        <v>110.90243902439025</v>
      </c>
      <c r="AL126" s="9">
        <v>29.951219512195124</v>
      </c>
      <c r="AM126" s="9">
        <v>9</v>
      </c>
      <c r="AN126" s="9">
        <v>81.9390243902439</v>
      </c>
      <c r="AO126" s="9">
        <v>131.85365853658536</v>
      </c>
      <c r="AP126" s="9">
        <v>677.5487804878048</v>
      </c>
      <c r="AQ126" s="9">
        <v>776.5243902439024</v>
      </c>
      <c r="AR126" s="9">
        <v>71.85365853658536</v>
      </c>
      <c r="AS126" s="9">
        <v>8</v>
      </c>
      <c r="AT126" s="9">
        <v>9</v>
      </c>
      <c r="AU126" s="9">
        <v>25.96341463414634</v>
      </c>
      <c r="AV126" s="9">
        <v>891.3414634146342</v>
      </c>
      <c r="AW126" s="9">
        <v>584.8414634146342</v>
      </c>
      <c r="AX126" s="9">
        <v>272.5121951219512</v>
      </c>
      <c r="AY126" s="9">
        <v>8.987804878048781</v>
      </c>
      <c r="AZ126" s="9">
        <v>0</v>
      </c>
      <c r="BA126" s="9">
        <v>15</v>
      </c>
      <c r="BB126" s="9">
        <v>4</v>
      </c>
      <c r="BC126" s="9">
        <v>891.3414634146342</v>
      </c>
      <c r="BD126" s="9">
        <v>417.1585365853658</v>
      </c>
      <c r="BE126" s="9">
        <v>168.65853658536585</v>
      </c>
      <c r="BF126" s="9">
        <v>131.7439024390244</v>
      </c>
      <c r="BG126" s="9">
        <v>39.98780487804878</v>
      </c>
      <c r="BH126" s="9">
        <v>66.89024390243902</v>
      </c>
      <c r="BI126" s="9">
        <v>44.951219512195124</v>
      </c>
      <c r="BJ126" s="9">
        <v>20.951219512195124</v>
      </c>
      <c r="BK126" s="9">
        <v>1</v>
      </c>
      <c r="BL126" s="9">
        <v>891.3414634146342</v>
      </c>
      <c r="BM126" s="9">
        <v>325.4268292682927</v>
      </c>
      <c r="BN126" s="9">
        <v>51.84146341463415</v>
      </c>
      <c r="BO126" s="9">
        <v>123.8780487804878</v>
      </c>
      <c r="BP126" s="9">
        <v>1</v>
      </c>
      <c r="BQ126" s="9">
        <v>305.3658536585366</v>
      </c>
      <c r="BR126" s="9">
        <v>73.84146341463415</v>
      </c>
      <c r="BS126" s="9">
        <v>891.3414634146342</v>
      </c>
      <c r="BT126" s="9">
        <v>514.0121951219512</v>
      </c>
      <c r="BU126" s="9">
        <v>314.4024390243902</v>
      </c>
      <c r="BV126" s="9">
        <v>8.975609756097562</v>
      </c>
      <c r="BW126" s="9">
        <v>5.987804878048781</v>
      </c>
      <c r="BX126" s="9">
        <v>4</v>
      </c>
      <c r="BY126" s="9">
        <v>18</v>
      </c>
      <c r="BZ126" s="9">
        <v>47.96341463414634</v>
      </c>
      <c r="CA126" s="9">
        <v>1</v>
      </c>
      <c r="CB126" s="9">
        <v>2</v>
      </c>
      <c r="CC126" s="9">
        <v>13.987804878048781</v>
      </c>
      <c r="CD126" s="9">
        <v>30.975609756097562</v>
      </c>
      <c r="CE126" s="9">
        <v>867.3780487804878</v>
      </c>
      <c r="CF126" s="9">
        <v>866.3780487804878</v>
      </c>
      <c r="CG126" s="9">
        <v>1</v>
      </c>
      <c r="CH126" s="9">
        <v>0</v>
      </c>
      <c r="CI126" s="9">
        <v>124.71951219512195</v>
      </c>
      <c r="CJ126" s="9">
        <v>686.8292682926829</v>
      </c>
      <c r="CK126" s="9">
        <v>104.85365853658536</v>
      </c>
      <c r="CL126" s="9">
        <v>81.82926829268293</v>
      </c>
      <c r="CM126" s="9">
        <v>646.890243902439</v>
      </c>
      <c r="CN126" s="9">
        <v>76.8780487804878</v>
      </c>
      <c r="CO126" s="9">
        <v>183.58536585365854</v>
      </c>
      <c r="CP126" s="9">
        <v>128.7926829268293</v>
      </c>
      <c r="CQ126" s="9">
        <v>13.987804878048781</v>
      </c>
      <c r="CR126" s="9">
        <v>6.987804878048781</v>
      </c>
      <c r="CS126" s="9">
        <v>0</v>
      </c>
      <c r="CT126" s="9">
        <v>646.890243902439</v>
      </c>
      <c r="CU126" s="9">
        <v>236.65853658536585</v>
      </c>
      <c r="CV126" s="9">
        <v>164.7926829268293</v>
      </c>
      <c r="CW126" s="9">
        <v>16.9390243902439</v>
      </c>
      <c r="CX126" s="9">
        <v>30.975609756097562</v>
      </c>
      <c r="CY126" s="9">
        <v>19</v>
      </c>
      <c r="CZ126" s="9">
        <v>4.951219512195122</v>
      </c>
      <c r="DA126" s="9">
        <v>13.987804878048781</v>
      </c>
      <c r="DB126" s="9">
        <v>0.9878048780487805</v>
      </c>
      <c r="DC126" s="9">
        <v>6</v>
      </c>
      <c r="DD126" s="9">
        <v>0</v>
      </c>
      <c r="DE126" s="9">
        <v>396.2439024390244</v>
      </c>
      <c r="DF126" s="9">
        <v>31.9390243902439</v>
      </c>
      <c r="DG126" s="9">
        <v>87.8170731707317</v>
      </c>
      <c r="DH126" s="9">
        <v>47.92682926829268</v>
      </c>
      <c r="DI126" s="9">
        <v>144.6951219512195</v>
      </c>
      <c r="DJ126" s="9">
        <v>83.8658536585366</v>
      </c>
      <c r="DK126" s="9">
        <v>396.2439024390244</v>
      </c>
      <c r="DL126" s="9">
        <v>49.84146341463415</v>
      </c>
      <c r="DM126" s="9">
        <v>3</v>
      </c>
      <c r="DN126" s="9">
        <v>23.926829268292682</v>
      </c>
      <c r="DO126" s="9">
        <v>1</v>
      </c>
      <c r="DP126" s="9">
        <v>1</v>
      </c>
      <c r="DQ126" s="9">
        <v>41.91463414634146</v>
      </c>
      <c r="DR126" s="9">
        <v>44.90243902439025</v>
      </c>
      <c r="DS126" s="9">
        <v>22.975609756097562</v>
      </c>
      <c r="DT126" s="9">
        <v>38.92682926829268</v>
      </c>
      <c r="DU126" s="9">
        <v>1</v>
      </c>
      <c r="DV126" s="9">
        <v>4</v>
      </c>
      <c r="DW126" s="9">
        <v>7.987804878048781</v>
      </c>
      <c r="DX126" s="9">
        <v>13.987804878048781</v>
      </c>
      <c r="DY126" s="9">
        <v>10</v>
      </c>
      <c r="DZ126" s="9">
        <v>16.975609756097562</v>
      </c>
      <c r="EA126" s="9">
        <v>20.951219512195124</v>
      </c>
      <c r="EB126" s="9">
        <v>68.8658536585366</v>
      </c>
      <c r="EC126" s="9">
        <v>24.98780487804878</v>
      </c>
      <c r="ED126" s="9">
        <v>396.2439024390244</v>
      </c>
      <c r="EE126" s="9">
        <v>69.82926829268293</v>
      </c>
      <c r="EF126" s="9">
        <v>52.90243902439025</v>
      </c>
      <c r="EG126" s="9">
        <v>40.91463414634146</v>
      </c>
      <c r="EH126" s="9">
        <v>28.9390243902439</v>
      </c>
      <c r="EI126" s="9">
        <v>95.84146341463415</v>
      </c>
      <c r="EJ126" s="9">
        <v>41.9390243902439</v>
      </c>
      <c r="EK126" s="9">
        <v>20.975609756097562</v>
      </c>
      <c r="EL126" s="9">
        <v>14.987804878048781</v>
      </c>
      <c r="EM126" s="9">
        <v>29.914634146341463</v>
      </c>
      <c r="EN126" s="9">
        <v>773.7073170731708</v>
      </c>
      <c r="EO126" s="9">
        <v>191.84146341463415</v>
      </c>
      <c r="EP126" s="9">
        <v>140.7560975609756</v>
      </c>
      <c r="EQ126" s="9">
        <v>108.8170731707317</v>
      </c>
      <c r="ER126" s="9">
        <v>64.8658536585366</v>
      </c>
      <c r="ES126" s="9">
        <v>267.4268292682927</v>
      </c>
      <c r="ET126" s="9">
        <v>556.060975609756</v>
      </c>
      <c r="EU126" s="9">
        <v>435.29268292682923</v>
      </c>
      <c r="EV126" s="9">
        <v>120.76829268292683</v>
      </c>
      <c r="EW126" s="9">
        <v>111.76829268292683</v>
      </c>
      <c r="EX126" s="9">
        <v>9</v>
      </c>
      <c r="EY126" s="9">
        <v>435.29268292682923</v>
      </c>
      <c r="EZ126" s="9">
        <v>304.4146341463414</v>
      </c>
      <c r="FA126" s="9">
        <v>104.90243902439025</v>
      </c>
      <c r="FB126" s="9">
        <v>8</v>
      </c>
      <c r="FC126" s="9">
        <v>16.98780487804878</v>
      </c>
      <c r="FD126" s="9">
        <v>0.9878048780487805</v>
      </c>
      <c r="FE126" s="9">
        <v>89.91463414634146</v>
      </c>
      <c r="FF126" s="9">
        <v>60.853658536585364</v>
      </c>
      <c r="FG126" s="9">
        <v>58.90243902439025</v>
      </c>
      <c r="FH126" s="9">
        <v>94.9390243902439</v>
      </c>
      <c r="FI126" s="9">
        <v>38.84146341463415</v>
      </c>
      <c r="FJ126" s="9">
        <v>17</v>
      </c>
      <c r="FK126" s="9">
        <v>21.951219512195124</v>
      </c>
      <c r="FL126" s="9">
        <v>15.975609756097562</v>
      </c>
      <c r="FM126" s="9">
        <v>0.9878048780487805</v>
      </c>
      <c r="FN126" s="9">
        <v>10.975609756097562</v>
      </c>
      <c r="FO126" s="9">
        <v>12.963414634146341</v>
      </c>
      <c r="FP126" s="9">
        <v>5</v>
      </c>
      <c r="FQ126" s="9">
        <v>0</v>
      </c>
      <c r="FR126" s="9">
        <v>0</v>
      </c>
      <c r="FS126" s="9">
        <v>6.987804878048781</v>
      </c>
      <c r="FT126" s="9">
        <v>435.29268292682923</v>
      </c>
      <c r="FU126" s="9">
        <v>3</v>
      </c>
      <c r="FV126" s="9">
        <v>70.79268292682927</v>
      </c>
      <c r="FW126" s="9">
        <v>25.926829268292682</v>
      </c>
      <c r="FX126" s="9">
        <v>14.975609756097562</v>
      </c>
      <c r="FY126" s="9">
        <v>10.975609756097562</v>
      </c>
      <c r="FZ126" s="9">
        <v>6.975609756097561</v>
      </c>
      <c r="GA126" s="9">
        <v>4</v>
      </c>
      <c r="GB126" s="9">
        <v>0</v>
      </c>
      <c r="GC126" s="9">
        <v>36.951219512195124</v>
      </c>
      <c r="GD126" s="9">
        <v>52.96341463414634</v>
      </c>
      <c r="GE126" s="9">
        <v>73.85365853658536</v>
      </c>
      <c r="GF126" s="9">
        <v>193.7560975609756</v>
      </c>
      <c r="GG126" s="9">
        <v>160.78048780487805</v>
      </c>
      <c r="GH126" s="9">
        <v>0</v>
      </c>
      <c r="GI126" s="9">
        <v>14.987804878048781</v>
      </c>
      <c r="GJ126" s="9">
        <v>10</v>
      </c>
      <c r="GK126" s="9">
        <v>5</v>
      </c>
      <c r="GL126" s="9">
        <v>2.9878048780487805</v>
      </c>
      <c r="GM126" s="9">
        <v>499.8658536585366</v>
      </c>
      <c r="GN126" s="9">
        <v>122.73170731707317</v>
      </c>
      <c r="GO126" s="9">
        <v>0</v>
      </c>
      <c r="GP126" s="9">
        <v>9</v>
      </c>
      <c r="GQ126" s="9">
        <v>67.6951219512195</v>
      </c>
      <c r="GR126" s="9">
        <v>0</v>
      </c>
      <c r="GS126" s="9">
        <v>205.64634146341461</v>
      </c>
      <c r="GT126" s="9">
        <v>34.86585365853659</v>
      </c>
      <c r="GU126" s="9">
        <v>0</v>
      </c>
      <c r="GV126" s="9">
        <v>4</v>
      </c>
      <c r="GW126" s="9">
        <v>46.951219512195124</v>
      </c>
      <c r="GX126" s="9">
        <v>8.975609756097562</v>
      </c>
    </row>
    <row r="127" spans="1:206" ht="12.75">
      <c r="A127" s="5" t="s">
        <v>475</v>
      </c>
      <c r="B127" s="9">
        <v>44.66</v>
      </c>
      <c r="C127" s="9">
        <v>360.15789473684214</v>
      </c>
      <c r="D127" s="9">
        <v>15.596491228070175</v>
      </c>
      <c r="E127" s="9">
        <v>52.96491228070175</v>
      </c>
      <c r="F127" s="9">
        <v>46.05263157894737</v>
      </c>
      <c r="G127" s="9">
        <v>60.66666666666667</v>
      </c>
      <c r="H127" s="9">
        <v>93.87719298245614</v>
      </c>
      <c r="I127" s="9">
        <v>77.15789473684211</v>
      </c>
      <c r="J127" s="9">
        <v>13.842105263157896</v>
      </c>
      <c r="K127" s="9">
        <v>68.56140350877193</v>
      </c>
      <c r="L127" s="9">
        <v>238</v>
      </c>
      <c r="M127" s="9">
        <v>53.59649122807018</v>
      </c>
      <c r="N127" s="9">
        <v>185.01754385964912</v>
      </c>
      <c r="O127" s="9">
        <v>175.140350877193</v>
      </c>
      <c r="P127" s="9">
        <v>356.2280701754386</v>
      </c>
      <c r="Q127" s="9">
        <v>3.9298245614035086</v>
      </c>
      <c r="R127" s="9">
        <v>148.03508771929825</v>
      </c>
      <c r="S127" s="9">
        <v>38.824561403508774</v>
      </c>
      <c r="T127" s="9">
        <v>54.92982456140351</v>
      </c>
      <c r="U127" s="9">
        <v>23.473684210526315</v>
      </c>
      <c r="V127" s="9">
        <v>20.56140350877193</v>
      </c>
      <c r="W127" s="9">
        <v>6.5964912280701755</v>
      </c>
      <c r="X127" s="9">
        <v>3.6491228070175437</v>
      </c>
      <c r="Y127" s="9">
        <v>90.49122807017544</v>
      </c>
      <c r="Z127" s="9">
        <v>8.649122807017545</v>
      </c>
      <c r="AA127" s="9">
        <v>0.6666666666666666</v>
      </c>
      <c r="AB127" s="9">
        <v>38.26315789473684</v>
      </c>
      <c r="AC127" s="9">
        <v>6.649122807017544</v>
      </c>
      <c r="AD127" s="9">
        <v>269.859649122807</v>
      </c>
      <c r="AE127" s="9">
        <v>6.649122807017544</v>
      </c>
      <c r="AF127" s="9">
        <v>61.03508771929825</v>
      </c>
      <c r="AG127" s="9">
        <v>56.824561403508774</v>
      </c>
      <c r="AH127" s="9">
        <v>23.526315789473685</v>
      </c>
      <c r="AI127" s="9">
        <v>220.12280701754386</v>
      </c>
      <c r="AJ127" s="9">
        <v>94.63157894736842</v>
      </c>
      <c r="AK127" s="9">
        <v>38.78947368421053</v>
      </c>
      <c r="AL127" s="9">
        <v>4.649122807017544</v>
      </c>
      <c r="AM127" s="9">
        <v>1.9649122807017543</v>
      </c>
      <c r="AN127" s="9">
        <v>13.912280701754387</v>
      </c>
      <c r="AO127" s="9">
        <v>45.333333333333336</v>
      </c>
      <c r="AP127" s="9">
        <v>300.9122807017544</v>
      </c>
      <c r="AQ127" s="9">
        <v>338.2280701754386</v>
      </c>
      <c r="AR127" s="9">
        <v>11.298245614035087</v>
      </c>
      <c r="AS127" s="9">
        <v>0.6666666666666666</v>
      </c>
      <c r="AT127" s="9">
        <v>1.6666666666666665</v>
      </c>
      <c r="AU127" s="9">
        <v>8.298245614035087</v>
      </c>
      <c r="AV127" s="9">
        <v>360.15789473684214</v>
      </c>
      <c r="AW127" s="9">
        <v>264.3333333333333</v>
      </c>
      <c r="AX127" s="9">
        <v>71.40350877192982</v>
      </c>
      <c r="AY127" s="9">
        <v>1.9824561403508771</v>
      </c>
      <c r="AZ127" s="9">
        <v>4</v>
      </c>
      <c r="BA127" s="9">
        <v>13.456140350877192</v>
      </c>
      <c r="BB127" s="9">
        <v>1</v>
      </c>
      <c r="BC127" s="9">
        <v>360.15789473684214</v>
      </c>
      <c r="BD127" s="9">
        <v>210.5438596491228</v>
      </c>
      <c r="BE127" s="9">
        <v>32.684210526315795</v>
      </c>
      <c r="BF127" s="9">
        <v>46.75438596491228</v>
      </c>
      <c r="BG127" s="9">
        <v>7.964912280701754</v>
      </c>
      <c r="BH127" s="9">
        <v>30.473684210526315</v>
      </c>
      <c r="BI127" s="9">
        <v>16.54385964912281</v>
      </c>
      <c r="BJ127" s="9">
        <v>15.192982456140351</v>
      </c>
      <c r="BK127" s="9">
        <v>0</v>
      </c>
      <c r="BL127" s="9">
        <v>360.15789473684214</v>
      </c>
      <c r="BM127" s="9">
        <v>91.94736842105263</v>
      </c>
      <c r="BN127" s="9">
        <v>29.824561403508774</v>
      </c>
      <c r="BO127" s="9">
        <v>38.19298245614035</v>
      </c>
      <c r="BP127" s="9">
        <v>0</v>
      </c>
      <c r="BQ127" s="9">
        <v>162.87719298245614</v>
      </c>
      <c r="BR127" s="9">
        <v>35.66666666666667</v>
      </c>
      <c r="BS127" s="9">
        <v>360.15789473684214</v>
      </c>
      <c r="BT127" s="9">
        <v>260.9824561403509</v>
      </c>
      <c r="BU127" s="9">
        <v>71.08771929824562</v>
      </c>
      <c r="BV127" s="9">
        <v>0</v>
      </c>
      <c r="BW127" s="9">
        <v>2.982456140350877</v>
      </c>
      <c r="BX127" s="9">
        <v>2</v>
      </c>
      <c r="BY127" s="9">
        <v>13.526315789473683</v>
      </c>
      <c r="BZ127" s="9">
        <v>25.105263157894736</v>
      </c>
      <c r="CA127" s="9">
        <v>1</v>
      </c>
      <c r="CB127" s="9">
        <v>4</v>
      </c>
      <c r="CC127" s="9">
        <v>9.228070175438596</v>
      </c>
      <c r="CD127" s="9">
        <v>10.87719298245614</v>
      </c>
      <c r="CE127" s="9">
        <v>351.5438596491228</v>
      </c>
      <c r="CF127" s="9">
        <v>345.56140350877195</v>
      </c>
      <c r="CG127" s="9">
        <v>5.982456140350877</v>
      </c>
      <c r="CH127" s="9">
        <v>0</v>
      </c>
      <c r="CI127" s="9">
        <v>14.578947368421053</v>
      </c>
      <c r="CJ127" s="9">
        <v>328.3333333333333</v>
      </c>
      <c r="CK127" s="9">
        <v>71.6140350877193</v>
      </c>
      <c r="CL127" s="9">
        <v>24.105263157894736</v>
      </c>
      <c r="CM127" s="9">
        <v>277.7543859649123</v>
      </c>
      <c r="CN127" s="9">
        <v>38.80701754385965</v>
      </c>
      <c r="CO127" s="9">
        <v>103.01754385964912</v>
      </c>
      <c r="CP127" s="9">
        <v>49.70175438596491</v>
      </c>
      <c r="CQ127" s="9">
        <v>3.6666666666666665</v>
      </c>
      <c r="CR127" s="9">
        <v>7.543859649122807</v>
      </c>
      <c r="CS127" s="9">
        <v>0</v>
      </c>
      <c r="CT127" s="9">
        <v>277.7543859649123</v>
      </c>
      <c r="CU127" s="9">
        <v>75.01754385964912</v>
      </c>
      <c r="CV127" s="9">
        <v>45.29824561403509</v>
      </c>
      <c r="CW127" s="9">
        <v>2.9649122807017543</v>
      </c>
      <c r="CX127" s="9">
        <v>15.508771929824562</v>
      </c>
      <c r="CY127" s="9">
        <v>5.614035087719298</v>
      </c>
      <c r="CZ127" s="9">
        <v>5.631578947368421</v>
      </c>
      <c r="DA127" s="9">
        <v>3.6666666666666665</v>
      </c>
      <c r="DB127" s="9">
        <v>2</v>
      </c>
      <c r="DC127" s="9">
        <v>1</v>
      </c>
      <c r="DD127" s="9">
        <v>1.3333333333333333</v>
      </c>
      <c r="DE127" s="9">
        <v>199.0701754385965</v>
      </c>
      <c r="DF127" s="9">
        <v>22.526315789473685</v>
      </c>
      <c r="DG127" s="9">
        <v>32.12280701754386</v>
      </c>
      <c r="DH127" s="9">
        <v>24.19298245614035</v>
      </c>
      <c r="DI127" s="9">
        <v>76.03508771929825</v>
      </c>
      <c r="DJ127" s="9">
        <v>44.19298245614035</v>
      </c>
      <c r="DK127" s="9">
        <v>199.0701754385965</v>
      </c>
      <c r="DL127" s="9">
        <v>9.263157894736842</v>
      </c>
      <c r="DM127" s="9">
        <v>0.6666666666666666</v>
      </c>
      <c r="DN127" s="9">
        <v>13.17543859649123</v>
      </c>
      <c r="DO127" s="9">
        <v>0.9824561403508771</v>
      </c>
      <c r="DP127" s="9">
        <v>0</v>
      </c>
      <c r="DQ127" s="9">
        <v>16.842105263157897</v>
      </c>
      <c r="DR127" s="9">
        <v>28.771929824561404</v>
      </c>
      <c r="DS127" s="9">
        <v>10.982456140350877</v>
      </c>
      <c r="DT127" s="9">
        <v>14.631578947368421</v>
      </c>
      <c r="DU127" s="9">
        <v>1.9824561403508771</v>
      </c>
      <c r="DV127" s="9">
        <v>0.9824561403508771</v>
      </c>
      <c r="DW127" s="9">
        <v>11.666666666666668</v>
      </c>
      <c r="DX127" s="9">
        <v>7.578947368421053</v>
      </c>
      <c r="DY127" s="9">
        <v>6.964912280701754</v>
      </c>
      <c r="DZ127" s="9">
        <v>17.228070175438596</v>
      </c>
      <c r="EA127" s="9">
        <v>17.54385964912281</v>
      </c>
      <c r="EB127" s="9">
        <v>25.19298245614035</v>
      </c>
      <c r="EC127" s="9">
        <v>14.614035087719298</v>
      </c>
      <c r="ED127" s="9">
        <v>199.0701754385965</v>
      </c>
      <c r="EE127" s="9">
        <v>24.210526315789473</v>
      </c>
      <c r="EF127" s="9">
        <v>36.96491228070175</v>
      </c>
      <c r="EG127" s="9">
        <v>15.912280701754387</v>
      </c>
      <c r="EH127" s="9">
        <v>18.56140350877193</v>
      </c>
      <c r="EI127" s="9">
        <v>40.368421052631575</v>
      </c>
      <c r="EJ127" s="9">
        <v>16.63157894736842</v>
      </c>
      <c r="EK127" s="9">
        <v>15.859649122807017</v>
      </c>
      <c r="EL127" s="9">
        <v>11.649122807017545</v>
      </c>
      <c r="EM127" s="9">
        <v>18.912280701754387</v>
      </c>
      <c r="EN127" s="9">
        <v>291.5964912280702</v>
      </c>
      <c r="EO127" s="9">
        <v>63.29824561403509</v>
      </c>
      <c r="EP127" s="9">
        <v>63.26315789473684</v>
      </c>
      <c r="EQ127" s="9">
        <v>51.64912280701755</v>
      </c>
      <c r="ER127" s="9">
        <v>20.824561403508774</v>
      </c>
      <c r="ES127" s="9">
        <v>92.56140350877193</v>
      </c>
      <c r="ET127" s="9">
        <v>155.9298245614035</v>
      </c>
      <c r="EU127" s="9">
        <v>148.03508771929825</v>
      </c>
      <c r="EV127" s="9">
        <v>7.894736842105263</v>
      </c>
      <c r="EW127" s="9">
        <v>0.6666666666666666</v>
      </c>
      <c r="EX127" s="9">
        <v>7.228070175438596</v>
      </c>
      <c r="EY127" s="9">
        <v>148.03508771929825</v>
      </c>
      <c r="EZ127" s="9">
        <v>92.15789473684211</v>
      </c>
      <c r="FA127" s="9">
        <v>38.26315789473684</v>
      </c>
      <c r="FB127" s="9">
        <v>6.649122807017544</v>
      </c>
      <c r="FC127" s="9">
        <v>5.333333333333333</v>
      </c>
      <c r="FD127" s="9">
        <v>5.631578947368421</v>
      </c>
      <c r="FE127" s="9">
        <v>17.228070175438596</v>
      </c>
      <c r="FF127" s="9">
        <v>21.596491228070175</v>
      </c>
      <c r="FG127" s="9">
        <v>6.964912280701754</v>
      </c>
      <c r="FH127" s="9">
        <v>26.70175438596491</v>
      </c>
      <c r="FI127" s="9">
        <v>28.80701754385965</v>
      </c>
      <c r="FJ127" s="9">
        <v>13.894736842105264</v>
      </c>
      <c r="FK127" s="9">
        <v>13.947368421052632</v>
      </c>
      <c r="FL127" s="9">
        <v>6.263157894736842</v>
      </c>
      <c r="FM127" s="9">
        <v>0.6666666666666666</v>
      </c>
      <c r="FN127" s="9">
        <v>5.333333333333334</v>
      </c>
      <c r="FO127" s="9">
        <v>2.6491228070175437</v>
      </c>
      <c r="FP127" s="9">
        <v>1.3333333333333333</v>
      </c>
      <c r="FQ127" s="9">
        <v>0</v>
      </c>
      <c r="FR127" s="9">
        <v>0</v>
      </c>
      <c r="FS127" s="9">
        <v>2.6491228070175437</v>
      </c>
      <c r="FT127" s="9">
        <v>148.03508771929825</v>
      </c>
      <c r="FU127" s="9">
        <v>5.298245614035087</v>
      </c>
      <c r="FV127" s="9">
        <v>41.73684210526316</v>
      </c>
      <c r="FW127" s="9">
        <v>12.280701754385966</v>
      </c>
      <c r="FX127" s="9">
        <v>10.929824561403509</v>
      </c>
      <c r="FY127" s="9">
        <v>5.333333333333334</v>
      </c>
      <c r="FZ127" s="9">
        <v>3.333333333333333</v>
      </c>
      <c r="GA127" s="9">
        <v>0.6666666666666666</v>
      </c>
      <c r="GB127" s="9">
        <v>1.3333333333333333</v>
      </c>
      <c r="GC127" s="9">
        <v>9.631578947368421</v>
      </c>
      <c r="GD127" s="9">
        <v>7.5964912280701755</v>
      </c>
      <c r="GE127" s="9">
        <v>6.245614035087719</v>
      </c>
      <c r="GF127" s="9">
        <v>37.07017543859649</v>
      </c>
      <c r="GG127" s="9">
        <v>23.75438596491228</v>
      </c>
      <c r="GH127" s="9">
        <v>0</v>
      </c>
      <c r="GI127" s="9">
        <v>5.666666666666667</v>
      </c>
      <c r="GJ127" s="9">
        <v>0.6666666666666666</v>
      </c>
      <c r="GK127" s="9">
        <v>6</v>
      </c>
      <c r="GL127" s="9">
        <v>0.9824561403508771</v>
      </c>
      <c r="GM127" s="9">
        <v>254</v>
      </c>
      <c r="GN127" s="9">
        <v>52.73684210526316</v>
      </c>
      <c r="GO127" s="9">
        <v>0</v>
      </c>
      <c r="GP127" s="9">
        <v>4.649122807017544</v>
      </c>
      <c r="GQ127" s="9">
        <v>29.771929824561404</v>
      </c>
      <c r="GR127" s="9">
        <v>1</v>
      </c>
      <c r="GS127" s="9">
        <v>115.54385964912281</v>
      </c>
      <c r="GT127" s="9">
        <v>24.12280701754386</v>
      </c>
      <c r="GU127" s="9">
        <v>0.6666666666666666</v>
      </c>
      <c r="GV127" s="9">
        <v>3</v>
      </c>
      <c r="GW127" s="9">
        <v>19.54385964912281</v>
      </c>
      <c r="GX127" s="9">
        <v>2.9649122807017543</v>
      </c>
    </row>
    <row r="128" spans="1:206" ht="12.75">
      <c r="A128" s="5" t="s">
        <v>476</v>
      </c>
      <c r="B128" s="9">
        <v>55.67</v>
      </c>
      <c r="C128" s="9">
        <v>651.1746031746031</v>
      </c>
      <c r="D128" s="9">
        <v>34.047619047619044</v>
      </c>
      <c r="E128" s="9">
        <v>82.11111111111111</v>
      </c>
      <c r="F128" s="9">
        <v>79.71428571428571</v>
      </c>
      <c r="G128" s="9">
        <v>105.61904761904762</v>
      </c>
      <c r="H128" s="9">
        <v>160.8095238095238</v>
      </c>
      <c r="I128" s="9">
        <v>146.4920634920635</v>
      </c>
      <c r="J128" s="9">
        <v>42.38095238095239</v>
      </c>
      <c r="K128" s="9">
        <v>116.15873015873017</v>
      </c>
      <c r="L128" s="9">
        <v>409.2857142857143</v>
      </c>
      <c r="M128" s="9">
        <v>125.73015873015873</v>
      </c>
      <c r="N128" s="9">
        <v>329.41269841269843</v>
      </c>
      <c r="O128" s="9">
        <v>321.76190476190476</v>
      </c>
      <c r="P128" s="9">
        <v>646.1746031746031</v>
      </c>
      <c r="Q128" s="9">
        <v>5</v>
      </c>
      <c r="R128" s="9">
        <v>292.53968253968253</v>
      </c>
      <c r="S128" s="9">
        <v>101.01587301587303</v>
      </c>
      <c r="T128" s="9">
        <v>106.33333333333334</v>
      </c>
      <c r="U128" s="9">
        <v>32.888888888888886</v>
      </c>
      <c r="V128" s="9">
        <v>36.492063492063494</v>
      </c>
      <c r="W128" s="9">
        <v>11</v>
      </c>
      <c r="X128" s="9">
        <v>4.809523809523809</v>
      </c>
      <c r="Y128" s="9">
        <v>200.93650793650792</v>
      </c>
      <c r="Z128" s="9">
        <v>27.42857142857143</v>
      </c>
      <c r="AA128" s="9">
        <v>32.85714285714286</v>
      </c>
      <c r="AB128" s="9">
        <v>16.523809523809522</v>
      </c>
      <c r="AC128" s="9">
        <v>10.793650793650794</v>
      </c>
      <c r="AD128" s="9">
        <v>359.04761904761904</v>
      </c>
      <c r="AE128" s="9">
        <v>57.65079365079365</v>
      </c>
      <c r="AF128" s="9">
        <v>137.84126984126985</v>
      </c>
      <c r="AG128" s="9">
        <v>76.80952380952381</v>
      </c>
      <c r="AH128" s="9">
        <v>20.238095238095237</v>
      </c>
      <c r="AI128" s="9">
        <v>336.58730158730157</v>
      </c>
      <c r="AJ128" s="9">
        <v>213.8253968253968</v>
      </c>
      <c r="AK128" s="9">
        <v>72.7936507936508</v>
      </c>
      <c r="AL128" s="9">
        <v>24</v>
      </c>
      <c r="AM128" s="9">
        <v>3.9682539682539684</v>
      </c>
      <c r="AN128" s="9">
        <v>56.74603174603175</v>
      </c>
      <c r="AO128" s="9">
        <v>60.44444444444444</v>
      </c>
      <c r="AP128" s="9">
        <v>533.984126984127</v>
      </c>
      <c r="AQ128" s="9">
        <v>595.7142857142858</v>
      </c>
      <c r="AR128" s="9">
        <v>33.65079365079365</v>
      </c>
      <c r="AS128" s="9">
        <v>6</v>
      </c>
      <c r="AT128" s="9">
        <v>0</v>
      </c>
      <c r="AU128" s="9">
        <v>15.80952380952381</v>
      </c>
      <c r="AV128" s="9">
        <v>651.1746031746031</v>
      </c>
      <c r="AW128" s="9">
        <v>505.0952380952381</v>
      </c>
      <c r="AX128" s="9">
        <v>124.6190476190476</v>
      </c>
      <c r="AY128" s="9">
        <v>1.9682539682539684</v>
      </c>
      <c r="AZ128" s="9">
        <v>0</v>
      </c>
      <c r="BA128" s="9">
        <v>13.936507936507937</v>
      </c>
      <c r="BB128" s="9">
        <v>3.5555555555555554</v>
      </c>
      <c r="BC128" s="9">
        <v>651.1746031746031</v>
      </c>
      <c r="BD128" s="9">
        <v>401.42857142857144</v>
      </c>
      <c r="BE128" s="9">
        <v>73.93650793650794</v>
      </c>
      <c r="BF128" s="9">
        <v>85.11111111111111</v>
      </c>
      <c r="BG128" s="9">
        <v>10.714285714285714</v>
      </c>
      <c r="BH128" s="9">
        <v>41.77777777777778</v>
      </c>
      <c r="BI128" s="9">
        <v>27.269841269841272</v>
      </c>
      <c r="BJ128" s="9">
        <v>9.936507936507937</v>
      </c>
      <c r="BK128" s="9">
        <v>1</v>
      </c>
      <c r="BL128" s="9">
        <v>651.1746031746031</v>
      </c>
      <c r="BM128" s="9">
        <v>202.26984126984127</v>
      </c>
      <c r="BN128" s="9">
        <v>27.253968253968253</v>
      </c>
      <c r="BO128" s="9">
        <v>68</v>
      </c>
      <c r="BP128" s="9">
        <v>0</v>
      </c>
      <c r="BQ128" s="9">
        <v>291.6984126984127</v>
      </c>
      <c r="BR128" s="9">
        <v>57.17460317460318</v>
      </c>
      <c r="BS128" s="9">
        <v>651.1746031746031</v>
      </c>
      <c r="BT128" s="9">
        <v>473.6031746031746</v>
      </c>
      <c r="BU128" s="9">
        <v>124.65079365079364</v>
      </c>
      <c r="BV128" s="9">
        <v>11.714285714285715</v>
      </c>
      <c r="BW128" s="9">
        <v>4.968253968253968</v>
      </c>
      <c r="BX128" s="9">
        <v>0</v>
      </c>
      <c r="BY128" s="9">
        <v>14.80952380952381</v>
      </c>
      <c r="BZ128" s="9">
        <v>36.23809523809524</v>
      </c>
      <c r="CA128" s="9">
        <v>0</v>
      </c>
      <c r="CB128" s="9">
        <v>0.8095238095238095</v>
      </c>
      <c r="CC128" s="9">
        <v>6.746031746031746</v>
      </c>
      <c r="CD128" s="9">
        <v>28.682539682539684</v>
      </c>
      <c r="CE128" s="9">
        <v>631.0952380952382</v>
      </c>
      <c r="CF128" s="9">
        <v>627.0952380952382</v>
      </c>
      <c r="CG128" s="9">
        <v>4</v>
      </c>
      <c r="CH128" s="9">
        <v>0</v>
      </c>
      <c r="CI128" s="9">
        <v>16.396825396825395</v>
      </c>
      <c r="CJ128" s="9">
        <v>603.1428571428571</v>
      </c>
      <c r="CK128" s="9">
        <v>131.3174603174603</v>
      </c>
      <c r="CL128" s="9">
        <v>23.841269841269842</v>
      </c>
      <c r="CM128" s="9">
        <v>492.63492063492066</v>
      </c>
      <c r="CN128" s="9">
        <v>62.50793650793651</v>
      </c>
      <c r="CO128" s="9">
        <v>154.4126984126984</v>
      </c>
      <c r="CP128" s="9">
        <v>92.82539682539684</v>
      </c>
      <c r="CQ128" s="9">
        <v>30.333333333333336</v>
      </c>
      <c r="CR128" s="9">
        <v>2.8095238095238093</v>
      </c>
      <c r="CS128" s="9">
        <v>1</v>
      </c>
      <c r="CT128" s="9">
        <v>492.63492063492066</v>
      </c>
      <c r="CU128" s="9">
        <v>148.74603174603175</v>
      </c>
      <c r="CV128" s="9">
        <v>90.98412698412699</v>
      </c>
      <c r="CW128" s="9">
        <v>21.96825396825397</v>
      </c>
      <c r="CX128" s="9">
        <v>7.587301587301587</v>
      </c>
      <c r="CY128" s="9">
        <v>19.96825396825397</v>
      </c>
      <c r="CZ128" s="9">
        <v>8.238095238095237</v>
      </c>
      <c r="DA128" s="9">
        <v>30.333333333333336</v>
      </c>
      <c r="DB128" s="9">
        <v>9.968253968253968</v>
      </c>
      <c r="DC128" s="9">
        <v>9.587301587301587</v>
      </c>
      <c r="DD128" s="9">
        <v>0</v>
      </c>
      <c r="DE128" s="9">
        <v>312.55555555555554</v>
      </c>
      <c r="DF128" s="9">
        <v>17.365079365079364</v>
      </c>
      <c r="DG128" s="9">
        <v>72.38095238095238</v>
      </c>
      <c r="DH128" s="9">
        <v>58.07936507936508</v>
      </c>
      <c r="DI128" s="9">
        <v>110.5079365079365</v>
      </c>
      <c r="DJ128" s="9">
        <v>54.22222222222222</v>
      </c>
      <c r="DK128" s="9">
        <v>312.55555555555554</v>
      </c>
      <c r="DL128" s="9">
        <v>34.36507936507937</v>
      </c>
      <c r="DM128" s="9">
        <v>0</v>
      </c>
      <c r="DN128" s="9">
        <v>19.80952380952381</v>
      </c>
      <c r="DO128" s="9">
        <v>2</v>
      </c>
      <c r="DP128" s="9">
        <v>4.968253968253968</v>
      </c>
      <c r="DQ128" s="9">
        <v>30.460317460317462</v>
      </c>
      <c r="DR128" s="9">
        <v>37.88888888888889</v>
      </c>
      <c r="DS128" s="9">
        <v>17.523809523809522</v>
      </c>
      <c r="DT128" s="9">
        <v>44.19047619047619</v>
      </c>
      <c r="DU128" s="9">
        <v>4</v>
      </c>
      <c r="DV128" s="9">
        <v>6.746031746031746</v>
      </c>
      <c r="DW128" s="9">
        <v>5.968253968253968</v>
      </c>
      <c r="DX128" s="9">
        <v>10.746031746031747</v>
      </c>
      <c r="DY128" s="9">
        <v>6.904761904761905</v>
      </c>
      <c r="DZ128" s="9">
        <v>16.333333333333332</v>
      </c>
      <c r="EA128" s="9">
        <v>15.714285714285715</v>
      </c>
      <c r="EB128" s="9">
        <v>41.63492063492064</v>
      </c>
      <c r="EC128" s="9">
        <v>13.301587301587302</v>
      </c>
      <c r="ED128" s="9">
        <v>312.55555555555554</v>
      </c>
      <c r="EE128" s="9">
        <v>45.93650793650794</v>
      </c>
      <c r="EF128" s="9">
        <v>23.58730158730159</v>
      </c>
      <c r="EG128" s="9">
        <v>34.95238095238095</v>
      </c>
      <c r="EH128" s="9">
        <v>29.3968253968254</v>
      </c>
      <c r="EI128" s="9">
        <v>84.93650793650792</v>
      </c>
      <c r="EJ128" s="9">
        <v>27.984126984126984</v>
      </c>
      <c r="EK128" s="9">
        <v>11.80952380952381</v>
      </c>
      <c r="EL128" s="9">
        <v>19.746031746031747</v>
      </c>
      <c r="EM128" s="9">
        <v>34.20634920634921</v>
      </c>
      <c r="EN128" s="9">
        <v>535.015873015873</v>
      </c>
      <c r="EO128" s="9">
        <v>120.98412698412699</v>
      </c>
      <c r="EP128" s="9">
        <v>130.79365079365078</v>
      </c>
      <c r="EQ128" s="9">
        <v>94.9047619047619</v>
      </c>
      <c r="ER128" s="9">
        <v>49.06349206349206</v>
      </c>
      <c r="ES128" s="9">
        <v>139.26984126984127</v>
      </c>
      <c r="ET128" s="9">
        <v>390.2063492063492</v>
      </c>
      <c r="EU128" s="9">
        <v>292.53968253968253</v>
      </c>
      <c r="EV128" s="9">
        <v>97.66666666666666</v>
      </c>
      <c r="EW128" s="9">
        <v>81.87301587301587</v>
      </c>
      <c r="EX128" s="9">
        <v>15.793650793650794</v>
      </c>
      <c r="EY128" s="9">
        <v>292.53968253968253</v>
      </c>
      <c r="EZ128" s="9">
        <v>137.38095238095238</v>
      </c>
      <c r="FA128" s="9">
        <v>94.68253968253968</v>
      </c>
      <c r="FB128" s="9">
        <v>23.80952380952381</v>
      </c>
      <c r="FC128" s="9">
        <v>34.666666666666664</v>
      </c>
      <c r="FD128" s="9">
        <v>2</v>
      </c>
      <c r="FE128" s="9">
        <v>37.539682539682545</v>
      </c>
      <c r="FF128" s="9">
        <v>63.47619047619048</v>
      </c>
      <c r="FG128" s="9">
        <v>28.650793650793652</v>
      </c>
      <c r="FH128" s="9">
        <v>52.539682539682545</v>
      </c>
      <c r="FI128" s="9">
        <v>42.46031746031746</v>
      </c>
      <c r="FJ128" s="9">
        <v>16.523809523809522</v>
      </c>
      <c r="FK128" s="9">
        <v>11.396825396825397</v>
      </c>
      <c r="FL128" s="9">
        <v>6.428571428571429</v>
      </c>
      <c r="FM128" s="9">
        <v>0</v>
      </c>
      <c r="FN128" s="9">
        <v>15.936507936507937</v>
      </c>
      <c r="FO128" s="9">
        <v>7.619047619047619</v>
      </c>
      <c r="FP128" s="9">
        <v>6</v>
      </c>
      <c r="FQ128" s="9">
        <v>0</v>
      </c>
      <c r="FR128" s="9">
        <v>1</v>
      </c>
      <c r="FS128" s="9">
        <v>2.9682539682539684</v>
      </c>
      <c r="FT128" s="9">
        <v>292.53968253968253</v>
      </c>
      <c r="FU128" s="9">
        <v>5.968253968253968</v>
      </c>
      <c r="FV128" s="9">
        <v>70.82539682539682</v>
      </c>
      <c r="FW128" s="9">
        <v>26.301587301587304</v>
      </c>
      <c r="FX128" s="9">
        <v>15.936507936507937</v>
      </c>
      <c r="FY128" s="9">
        <v>15.936507936507937</v>
      </c>
      <c r="FZ128" s="9">
        <v>5</v>
      </c>
      <c r="GA128" s="9">
        <v>6.936507936507937</v>
      </c>
      <c r="GB128" s="9">
        <v>4</v>
      </c>
      <c r="GC128" s="9">
        <v>16.714285714285715</v>
      </c>
      <c r="GD128" s="9">
        <v>20.825396825396826</v>
      </c>
      <c r="GE128" s="9">
        <v>21.555555555555557</v>
      </c>
      <c r="GF128" s="9">
        <v>81.52380952380953</v>
      </c>
      <c r="GG128" s="9">
        <v>59.539682539682545</v>
      </c>
      <c r="GH128" s="9">
        <v>0</v>
      </c>
      <c r="GI128" s="9">
        <v>6.809523809523809</v>
      </c>
      <c r="GJ128" s="9">
        <v>9.80952380952381</v>
      </c>
      <c r="GK128" s="9">
        <v>3.5873015873015874</v>
      </c>
      <c r="GL128" s="9">
        <v>1.7777777777777777</v>
      </c>
      <c r="GM128" s="9">
        <v>418.63492063492066</v>
      </c>
      <c r="GN128" s="9">
        <v>96.11111111111111</v>
      </c>
      <c r="GO128" s="9">
        <v>0</v>
      </c>
      <c r="GP128" s="9">
        <v>2</v>
      </c>
      <c r="GQ128" s="9">
        <v>78.71428571428571</v>
      </c>
      <c r="GR128" s="9">
        <v>0</v>
      </c>
      <c r="GS128" s="9">
        <v>138.6031746031746</v>
      </c>
      <c r="GT128" s="9">
        <v>34.3968253968254</v>
      </c>
      <c r="GU128" s="9">
        <v>0</v>
      </c>
      <c r="GV128" s="9">
        <v>10</v>
      </c>
      <c r="GW128" s="9">
        <v>54.03174603174603</v>
      </c>
      <c r="GX128" s="9">
        <v>4.777777777777778</v>
      </c>
    </row>
    <row r="129" spans="1:206" ht="12.75">
      <c r="A129" s="5" t="s">
        <v>477</v>
      </c>
      <c r="B129" s="9">
        <v>136.44</v>
      </c>
      <c r="C129" s="9">
        <v>1340.5272727272727</v>
      </c>
      <c r="D129" s="9">
        <v>60.36363636363636</v>
      </c>
      <c r="E129" s="9">
        <v>157.47272727272727</v>
      </c>
      <c r="F129" s="9">
        <v>150.9818181818182</v>
      </c>
      <c r="G129" s="9">
        <v>211.47272727272727</v>
      </c>
      <c r="H129" s="9">
        <v>352.8181818181818</v>
      </c>
      <c r="I129" s="9">
        <v>301.05454545454546</v>
      </c>
      <c r="J129" s="9">
        <v>106.36363636363636</v>
      </c>
      <c r="K129" s="9">
        <v>217.83636363636364</v>
      </c>
      <c r="L129" s="9">
        <v>835.4909090909091</v>
      </c>
      <c r="M129" s="9">
        <v>287.2</v>
      </c>
      <c r="N129" s="9">
        <v>660.2545454545455</v>
      </c>
      <c r="O129" s="9">
        <v>680.2727272727273</v>
      </c>
      <c r="P129" s="9">
        <v>1315.5272727272727</v>
      </c>
      <c r="Q129" s="9">
        <v>25</v>
      </c>
      <c r="R129" s="9">
        <v>585.5272727272727</v>
      </c>
      <c r="S129" s="9">
        <v>179.72727272727272</v>
      </c>
      <c r="T129" s="9">
        <v>223.45454545454544</v>
      </c>
      <c r="U129" s="9">
        <v>88.98181818181818</v>
      </c>
      <c r="V129" s="9">
        <v>55.74545454545455</v>
      </c>
      <c r="W129" s="9">
        <v>27.745454545454546</v>
      </c>
      <c r="X129" s="9">
        <v>9.872727272727273</v>
      </c>
      <c r="Y129" s="9">
        <v>421.78181818181815</v>
      </c>
      <c r="Z129" s="9">
        <v>98</v>
      </c>
      <c r="AA129" s="9">
        <v>4</v>
      </c>
      <c r="AB129" s="9">
        <v>34</v>
      </c>
      <c r="AC129" s="9">
        <v>18.745454545454546</v>
      </c>
      <c r="AD129" s="9">
        <v>761.2181818181818</v>
      </c>
      <c r="AE129" s="9">
        <v>110.36363636363636</v>
      </c>
      <c r="AF129" s="9">
        <v>261.83636363636367</v>
      </c>
      <c r="AG129" s="9">
        <v>159.0909090909091</v>
      </c>
      <c r="AH129" s="9">
        <v>54.236363636363635</v>
      </c>
      <c r="AI129" s="9">
        <v>581.7818181818182</v>
      </c>
      <c r="AJ129" s="9">
        <v>427.43636363636364</v>
      </c>
      <c r="AK129" s="9">
        <v>222.45454545454544</v>
      </c>
      <c r="AL129" s="9">
        <v>77.23636363636363</v>
      </c>
      <c r="AM129" s="9">
        <v>31.618181818181817</v>
      </c>
      <c r="AN129" s="9">
        <v>183.21818181818182</v>
      </c>
      <c r="AO129" s="9">
        <v>173.58181818181816</v>
      </c>
      <c r="AP129" s="9">
        <v>983.7272727272727</v>
      </c>
      <c r="AQ129" s="9">
        <v>1161.4363636363637</v>
      </c>
      <c r="AR129" s="9">
        <v>96.85454545454544</v>
      </c>
      <c r="AS129" s="9">
        <v>7.872727272727273</v>
      </c>
      <c r="AT129" s="9">
        <v>11</v>
      </c>
      <c r="AU129" s="9">
        <v>63.36363636363636</v>
      </c>
      <c r="AV129" s="9">
        <v>1340.5272727272727</v>
      </c>
      <c r="AW129" s="9">
        <v>887.0909090909091</v>
      </c>
      <c r="AX129" s="9">
        <v>423.56363636363636</v>
      </c>
      <c r="AY129" s="9">
        <v>9.872727272727273</v>
      </c>
      <c r="AZ129" s="9">
        <v>0</v>
      </c>
      <c r="BA129" s="9">
        <v>10</v>
      </c>
      <c r="BB129" s="9">
        <v>3</v>
      </c>
      <c r="BC129" s="9">
        <v>1340.5272727272727</v>
      </c>
      <c r="BD129" s="9">
        <v>698.2545454545455</v>
      </c>
      <c r="BE129" s="9">
        <v>179.23636363636365</v>
      </c>
      <c r="BF129" s="9">
        <v>155.21818181818182</v>
      </c>
      <c r="BG129" s="9">
        <v>27.872727272727275</v>
      </c>
      <c r="BH129" s="9">
        <v>178.21818181818182</v>
      </c>
      <c r="BI129" s="9">
        <v>85.98181818181818</v>
      </c>
      <c r="BJ129" s="9">
        <v>12.745454545454546</v>
      </c>
      <c r="BK129" s="9">
        <v>3</v>
      </c>
      <c r="BL129" s="9">
        <v>1340.5272727272727</v>
      </c>
      <c r="BM129" s="9">
        <v>519.7636363636364</v>
      </c>
      <c r="BN129" s="9">
        <v>74.23636363636363</v>
      </c>
      <c r="BO129" s="9">
        <v>157.21818181818182</v>
      </c>
      <c r="BP129" s="9">
        <v>0</v>
      </c>
      <c r="BQ129" s="9">
        <v>442.3272727272727</v>
      </c>
      <c r="BR129" s="9">
        <v>129.23636363636365</v>
      </c>
      <c r="BS129" s="9">
        <v>1340.5272727272727</v>
      </c>
      <c r="BT129" s="9">
        <v>838.1090909090909</v>
      </c>
      <c r="BU129" s="9">
        <v>428.8181818181818</v>
      </c>
      <c r="BV129" s="9">
        <v>18.236363636363635</v>
      </c>
      <c r="BW129" s="9">
        <v>15</v>
      </c>
      <c r="BX129" s="9">
        <v>3</v>
      </c>
      <c r="BY129" s="9">
        <v>11</v>
      </c>
      <c r="BZ129" s="9">
        <v>40.36363636363636</v>
      </c>
      <c r="CA129" s="9">
        <v>3</v>
      </c>
      <c r="CB129" s="9">
        <v>3</v>
      </c>
      <c r="CC129" s="9">
        <v>6</v>
      </c>
      <c r="CD129" s="9">
        <v>28.363636363636363</v>
      </c>
      <c r="CE129" s="9">
        <v>1307.0363636363636</v>
      </c>
      <c r="CF129" s="9">
        <v>1285.1636363636362</v>
      </c>
      <c r="CG129" s="9">
        <v>20.872727272727275</v>
      </c>
      <c r="CH129" s="9">
        <v>1</v>
      </c>
      <c r="CI129" s="9">
        <v>9</v>
      </c>
      <c r="CJ129" s="9">
        <v>1295.0363636363636</v>
      </c>
      <c r="CK129" s="9">
        <v>309.54545454545456</v>
      </c>
      <c r="CL129" s="9">
        <v>35.61818181818182</v>
      </c>
      <c r="CM129" s="9">
        <v>1016.3272727272728</v>
      </c>
      <c r="CN129" s="9">
        <v>133.21818181818182</v>
      </c>
      <c r="CO129" s="9">
        <v>296.83636363636367</v>
      </c>
      <c r="CP129" s="9">
        <v>139.85454545454547</v>
      </c>
      <c r="CQ129" s="9">
        <v>52.236363636363635</v>
      </c>
      <c r="CR129" s="9">
        <v>8</v>
      </c>
      <c r="CS129" s="9">
        <v>6</v>
      </c>
      <c r="CT129" s="9">
        <v>1016.3272727272728</v>
      </c>
      <c r="CU129" s="9">
        <v>380.1818181818182</v>
      </c>
      <c r="CV129" s="9">
        <v>211.7090909090909</v>
      </c>
      <c r="CW129" s="9">
        <v>23.618181818181817</v>
      </c>
      <c r="CX129" s="9">
        <v>56.236363636363635</v>
      </c>
      <c r="CY129" s="9">
        <v>68.61818181818182</v>
      </c>
      <c r="CZ129" s="9">
        <v>20</v>
      </c>
      <c r="DA129" s="9">
        <v>52.236363636363635</v>
      </c>
      <c r="DB129" s="9">
        <v>11</v>
      </c>
      <c r="DC129" s="9">
        <v>14.49090909090909</v>
      </c>
      <c r="DD129" s="9">
        <v>8</v>
      </c>
      <c r="DE129" s="9">
        <v>577.9090909090909</v>
      </c>
      <c r="DF129" s="9">
        <v>43.74545454545455</v>
      </c>
      <c r="DG129" s="9">
        <v>131.96363636363637</v>
      </c>
      <c r="DH129" s="9">
        <v>101.98181818181818</v>
      </c>
      <c r="DI129" s="9">
        <v>202.72727272727272</v>
      </c>
      <c r="DJ129" s="9">
        <v>97.4909090909091</v>
      </c>
      <c r="DK129" s="9">
        <v>577.9090909090909</v>
      </c>
      <c r="DL129" s="9">
        <v>44.61818181818182</v>
      </c>
      <c r="DM129" s="9">
        <v>6</v>
      </c>
      <c r="DN129" s="9">
        <v>38.61818181818182</v>
      </c>
      <c r="DO129" s="9">
        <v>5</v>
      </c>
      <c r="DP129" s="9">
        <v>6</v>
      </c>
      <c r="DQ129" s="9">
        <v>73.36363636363636</v>
      </c>
      <c r="DR129" s="9">
        <v>67.36363636363636</v>
      </c>
      <c r="DS129" s="9">
        <v>24.618181818181817</v>
      </c>
      <c r="DT129" s="9">
        <v>43.872727272727275</v>
      </c>
      <c r="DU129" s="9">
        <v>7.872727272727273</v>
      </c>
      <c r="DV129" s="9">
        <v>6.49090909090909</v>
      </c>
      <c r="DW129" s="9">
        <v>7</v>
      </c>
      <c r="DX129" s="9">
        <v>23.618181818181817</v>
      </c>
      <c r="DY129" s="9">
        <v>18.872727272727275</v>
      </c>
      <c r="DZ129" s="9">
        <v>31.872727272727275</v>
      </c>
      <c r="EA129" s="9">
        <v>45.74545454545455</v>
      </c>
      <c r="EB129" s="9">
        <v>103.10909090909091</v>
      </c>
      <c r="EC129" s="9">
        <v>23.872727272727275</v>
      </c>
      <c r="ED129" s="9">
        <v>577.9090909090909</v>
      </c>
      <c r="EE129" s="9">
        <v>41.872727272727275</v>
      </c>
      <c r="EF129" s="9">
        <v>78.74545454545455</v>
      </c>
      <c r="EG129" s="9">
        <v>62.236363636363635</v>
      </c>
      <c r="EH129" s="9">
        <v>42.981818181818184</v>
      </c>
      <c r="EI129" s="9">
        <v>138.72727272727272</v>
      </c>
      <c r="EJ129" s="9">
        <v>75.36363636363636</v>
      </c>
      <c r="EK129" s="9">
        <v>35.61818181818182</v>
      </c>
      <c r="EL129" s="9">
        <v>46.49090909090909</v>
      </c>
      <c r="EM129" s="9">
        <v>55.872727272727275</v>
      </c>
      <c r="EN129" s="9">
        <v>1122.6909090909091</v>
      </c>
      <c r="EO129" s="9">
        <v>360.83636363636367</v>
      </c>
      <c r="EP129" s="9">
        <v>271.43636363636364</v>
      </c>
      <c r="EQ129" s="9">
        <v>135.21818181818182</v>
      </c>
      <c r="ER129" s="9">
        <v>97.10909090909091</v>
      </c>
      <c r="ES129" s="9">
        <v>258.0909090909091</v>
      </c>
      <c r="ET129" s="9">
        <v>651.7636363636364</v>
      </c>
      <c r="EU129" s="9">
        <v>585.5272727272727</v>
      </c>
      <c r="EV129" s="9">
        <v>66.23636363636363</v>
      </c>
      <c r="EW129" s="9">
        <v>44.236363636363635</v>
      </c>
      <c r="EX129" s="9">
        <v>22</v>
      </c>
      <c r="EY129" s="9">
        <v>585.5272727272727</v>
      </c>
      <c r="EZ129" s="9">
        <v>330.78181818181815</v>
      </c>
      <c r="FA129" s="9">
        <v>161</v>
      </c>
      <c r="FB129" s="9">
        <v>71</v>
      </c>
      <c r="FC129" s="9">
        <v>11</v>
      </c>
      <c r="FD129" s="9">
        <v>11.745454545454546</v>
      </c>
      <c r="FE129" s="9">
        <v>92.4909090909091</v>
      </c>
      <c r="FF129" s="9">
        <v>87.23636363636363</v>
      </c>
      <c r="FG129" s="9">
        <v>53.36363636363636</v>
      </c>
      <c r="FH129" s="9">
        <v>109.34545454545454</v>
      </c>
      <c r="FI129" s="9">
        <v>61.61818181818182</v>
      </c>
      <c r="FJ129" s="9">
        <v>36.74545454545455</v>
      </c>
      <c r="FK129" s="9">
        <v>22.872727272727275</v>
      </c>
      <c r="FL129" s="9">
        <v>23.872727272727275</v>
      </c>
      <c r="FM129" s="9">
        <v>3</v>
      </c>
      <c r="FN129" s="9">
        <v>30.618181818181817</v>
      </c>
      <c r="FO129" s="9">
        <v>24</v>
      </c>
      <c r="FP129" s="9">
        <v>14.49090909090909</v>
      </c>
      <c r="FQ129" s="9">
        <v>0</v>
      </c>
      <c r="FR129" s="9">
        <v>4</v>
      </c>
      <c r="FS129" s="9">
        <v>21.872727272727275</v>
      </c>
      <c r="FT129" s="9">
        <v>585.5272727272727</v>
      </c>
      <c r="FU129" s="9">
        <v>24.490909090909092</v>
      </c>
      <c r="FV129" s="9">
        <v>130.6</v>
      </c>
      <c r="FW129" s="9">
        <v>42.49090909090909</v>
      </c>
      <c r="FX129" s="9">
        <v>44.10909090909091</v>
      </c>
      <c r="FY129" s="9">
        <v>30.618181818181817</v>
      </c>
      <c r="FZ129" s="9">
        <v>9</v>
      </c>
      <c r="GA129" s="9">
        <v>9</v>
      </c>
      <c r="GB129" s="9">
        <v>12.618181818181817</v>
      </c>
      <c r="GC129" s="9">
        <v>46.74545454545455</v>
      </c>
      <c r="GD129" s="9">
        <v>45.74545454545455</v>
      </c>
      <c r="GE129" s="9">
        <v>54.61818181818182</v>
      </c>
      <c r="GF129" s="9">
        <v>196.47272727272727</v>
      </c>
      <c r="GG129" s="9">
        <v>145.47272727272727</v>
      </c>
      <c r="GH129" s="9">
        <v>1</v>
      </c>
      <c r="GI129" s="9">
        <v>34</v>
      </c>
      <c r="GJ129" s="9">
        <v>0</v>
      </c>
      <c r="GK129" s="9">
        <v>8</v>
      </c>
      <c r="GL129" s="9">
        <v>8</v>
      </c>
      <c r="GM129" s="9">
        <v>770</v>
      </c>
      <c r="GN129" s="9">
        <v>151.72727272727272</v>
      </c>
      <c r="GO129" s="9">
        <v>1</v>
      </c>
      <c r="GP129" s="9">
        <v>3</v>
      </c>
      <c r="GQ129" s="9">
        <v>111.61818181818182</v>
      </c>
      <c r="GR129" s="9">
        <v>4</v>
      </c>
      <c r="GS129" s="9">
        <v>318.6909090909091</v>
      </c>
      <c r="GT129" s="9">
        <v>72.34545454545454</v>
      </c>
      <c r="GU129" s="9">
        <v>3</v>
      </c>
      <c r="GV129" s="9">
        <v>3</v>
      </c>
      <c r="GW129" s="9">
        <v>85.87272727272727</v>
      </c>
      <c r="GX129" s="9">
        <v>15.745454545454546</v>
      </c>
    </row>
    <row r="130" spans="1:206" ht="12.75">
      <c r="A130" s="5" t="s">
        <v>369</v>
      </c>
      <c r="B130" s="9">
        <v>15.16</v>
      </c>
      <c r="C130" s="9">
        <v>857.8659793814434</v>
      </c>
      <c r="D130" s="9">
        <v>49.824742268041234</v>
      </c>
      <c r="E130" s="9">
        <v>118.03092783505154</v>
      </c>
      <c r="F130" s="9">
        <v>126.61855670103093</v>
      </c>
      <c r="G130" s="9">
        <v>186.2680412371134</v>
      </c>
      <c r="H130" s="9">
        <v>185.64948453608247</v>
      </c>
      <c r="I130" s="9">
        <v>125.24742268041237</v>
      </c>
      <c r="J130" s="9">
        <v>66.22680412371133</v>
      </c>
      <c r="K130" s="9">
        <v>167.8556701030928</v>
      </c>
      <c r="L130" s="9">
        <v>552.1546391752577</v>
      </c>
      <c r="M130" s="9">
        <v>137.8556701030928</v>
      </c>
      <c r="N130" s="9">
        <v>411.91752577319585</v>
      </c>
      <c r="O130" s="9">
        <v>445.9484536082474</v>
      </c>
      <c r="P130" s="9">
        <v>845.8659793814434</v>
      </c>
      <c r="Q130" s="9">
        <v>12</v>
      </c>
      <c r="R130" s="9">
        <v>367.5154639175258</v>
      </c>
      <c r="S130" s="9">
        <v>126.03092783505154</v>
      </c>
      <c r="T130" s="9">
        <v>103.44329896907217</v>
      </c>
      <c r="U130" s="9">
        <v>62.02061855670103</v>
      </c>
      <c r="V130" s="9">
        <v>59.21649484536083</v>
      </c>
      <c r="W130" s="9">
        <v>11.804123711340207</v>
      </c>
      <c r="X130" s="9">
        <v>5</v>
      </c>
      <c r="Y130" s="9">
        <v>229.89690721649484</v>
      </c>
      <c r="Z130" s="9">
        <v>49.402061855670105</v>
      </c>
      <c r="AA130" s="9">
        <v>32.608247422680414</v>
      </c>
      <c r="AB130" s="9">
        <v>38.80412371134021</v>
      </c>
      <c r="AC130" s="9">
        <v>8.402061855670103</v>
      </c>
      <c r="AD130" s="9">
        <v>400.1443298969072</v>
      </c>
      <c r="AE130" s="9">
        <v>79.61855670103093</v>
      </c>
      <c r="AF130" s="9">
        <v>190.8556701030928</v>
      </c>
      <c r="AG130" s="9">
        <v>82.83505154639175</v>
      </c>
      <c r="AH130" s="9">
        <v>14.206185567010309</v>
      </c>
      <c r="AI130" s="9">
        <v>509.7731958762887</v>
      </c>
      <c r="AJ130" s="9">
        <v>219.64948453608247</v>
      </c>
      <c r="AK130" s="9">
        <v>86.83505154639175</v>
      </c>
      <c r="AL130" s="9">
        <v>28.608247422680414</v>
      </c>
      <c r="AM130" s="9">
        <v>13</v>
      </c>
      <c r="AN130" s="9">
        <v>59.21649484536083</v>
      </c>
      <c r="AO130" s="9">
        <v>80.22680412371133</v>
      </c>
      <c r="AP130" s="9">
        <v>718.4226804123712</v>
      </c>
      <c r="AQ130" s="9">
        <v>791.8350515463917</v>
      </c>
      <c r="AR130" s="9">
        <v>38.824742268041234</v>
      </c>
      <c r="AS130" s="9">
        <v>7.402061855670103</v>
      </c>
      <c r="AT130" s="9">
        <v>10</v>
      </c>
      <c r="AU130" s="9">
        <v>9.804123711340207</v>
      </c>
      <c r="AV130" s="9">
        <v>857.8659793814434</v>
      </c>
      <c r="AW130" s="9">
        <v>718.4123711340206</v>
      </c>
      <c r="AX130" s="9">
        <v>107.63917525773195</v>
      </c>
      <c r="AY130" s="9">
        <v>6</v>
      </c>
      <c r="AZ130" s="9">
        <v>1</v>
      </c>
      <c r="BA130" s="9">
        <v>13.010309278350515</v>
      </c>
      <c r="BB130" s="9">
        <v>4.804123711340206</v>
      </c>
      <c r="BC130" s="9">
        <v>857.8659793814434</v>
      </c>
      <c r="BD130" s="9">
        <v>585.7731958762887</v>
      </c>
      <c r="BE130" s="9">
        <v>77.83505154639175</v>
      </c>
      <c r="BF130" s="9">
        <v>105.43298969072166</v>
      </c>
      <c r="BG130" s="9">
        <v>17.412371134020617</v>
      </c>
      <c r="BH130" s="9">
        <v>34.20618556701031</v>
      </c>
      <c r="BI130" s="9">
        <v>26.804123711340207</v>
      </c>
      <c r="BJ130" s="9">
        <v>9.402061855670103</v>
      </c>
      <c r="BK130" s="9">
        <v>1</v>
      </c>
      <c r="BL130" s="9">
        <v>857.8659793814434</v>
      </c>
      <c r="BM130" s="9">
        <v>300.659793814433</v>
      </c>
      <c r="BN130" s="9">
        <v>240.51546391752578</v>
      </c>
      <c r="BO130" s="9">
        <v>33.80412371134021</v>
      </c>
      <c r="BP130" s="9">
        <v>0</v>
      </c>
      <c r="BQ130" s="9">
        <v>244.0721649484536</v>
      </c>
      <c r="BR130" s="9">
        <v>35.41237113402062</v>
      </c>
      <c r="BS130" s="9">
        <v>857.8659793814434</v>
      </c>
      <c r="BT130" s="9">
        <v>711.8144329896907</v>
      </c>
      <c r="BU130" s="9">
        <v>107.63917525773195</v>
      </c>
      <c r="BV130" s="9">
        <v>4</v>
      </c>
      <c r="BW130" s="9">
        <v>6</v>
      </c>
      <c r="BX130" s="9">
        <v>1.402061855670103</v>
      </c>
      <c r="BY130" s="9">
        <v>5.804123711340206</v>
      </c>
      <c r="BZ130" s="9">
        <v>28.412371134020617</v>
      </c>
      <c r="CA130" s="9">
        <v>0</v>
      </c>
      <c r="CB130" s="9">
        <v>4.402061855670103</v>
      </c>
      <c r="CC130" s="9">
        <v>9</v>
      </c>
      <c r="CD130" s="9">
        <v>15.010309278350515</v>
      </c>
      <c r="CE130" s="9">
        <v>826.8556701030927</v>
      </c>
      <c r="CF130" s="9">
        <v>825.8556701030927</v>
      </c>
      <c r="CG130" s="9">
        <v>1</v>
      </c>
      <c r="CH130" s="9">
        <v>0</v>
      </c>
      <c r="CI130" s="9">
        <v>110.44329896907217</v>
      </c>
      <c r="CJ130" s="9">
        <v>694.5979381443299</v>
      </c>
      <c r="CK130" s="9">
        <v>141.22680412371133</v>
      </c>
      <c r="CL130" s="9">
        <v>80.43298969072166</v>
      </c>
      <c r="CM130" s="9">
        <v>623.7835051546392</v>
      </c>
      <c r="CN130" s="9">
        <v>94.63917525773196</v>
      </c>
      <c r="CO130" s="9">
        <v>243.0515463917526</v>
      </c>
      <c r="CP130" s="9">
        <v>94.44329896907217</v>
      </c>
      <c r="CQ130" s="9">
        <v>39.608247422680414</v>
      </c>
      <c r="CR130" s="9">
        <v>9.402061855670103</v>
      </c>
      <c r="CS130" s="9">
        <v>2</v>
      </c>
      <c r="CT130" s="9">
        <v>623.7835051546392</v>
      </c>
      <c r="CU130" s="9">
        <v>140.63917525773195</v>
      </c>
      <c r="CV130" s="9">
        <v>76.02061855670104</v>
      </c>
      <c r="CW130" s="9">
        <v>22.608247422680414</v>
      </c>
      <c r="CX130" s="9">
        <v>19.804123711340207</v>
      </c>
      <c r="CY130" s="9">
        <v>12.804123711340207</v>
      </c>
      <c r="CZ130" s="9">
        <v>9.402061855670103</v>
      </c>
      <c r="DA130" s="9">
        <v>39.608247422680414</v>
      </c>
      <c r="DB130" s="9">
        <v>13</v>
      </c>
      <c r="DC130" s="9">
        <v>10.206185567010309</v>
      </c>
      <c r="DD130" s="9">
        <v>6</v>
      </c>
      <c r="DE130" s="9">
        <v>441.5360824742268</v>
      </c>
      <c r="DF130" s="9">
        <v>20.618556701030926</v>
      </c>
      <c r="DG130" s="9">
        <v>94.04123711340206</v>
      </c>
      <c r="DH130" s="9">
        <v>69.20618556701031</v>
      </c>
      <c r="DI130" s="9">
        <v>154.8556701030928</v>
      </c>
      <c r="DJ130" s="9">
        <v>102.81443298969072</v>
      </c>
      <c r="DK130" s="9">
        <v>441.5360824742268</v>
      </c>
      <c r="DL130" s="9">
        <v>51.21649484536083</v>
      </c>
      <c r="DM130" s="9">
        <v>5</v>
      </c>
      <c r="DN130" s="9">
        <v>19.402061855670105</v>
      </c>
      <c r="DO130" s="9">
        <v>0</v>
      </c>
      <c r="DP130" s="9">
        <v>1</v>
      </c>
      <c r="DQ130" s="9">
        <v>25.608247422680414</v>
      </c>
      <c r="DR130" s="9">
        <v>63.422680412371136</v>
      </c>
      <c r="DS130" s="9">
        <v>76.41237113402062</v>
      </c>
      <c r="DT130" s="9">
        <v>57.03092783505154</v>
      </c>
      <c r="DU130" s="9">
        <v>2</v>
      </c>
      <c r="DV130" s="9">
        <v>6.402061855670103</v>
      </c>
      <c r="DW130" s="9">
        <v>1.402061855670103</v>
      </c>
      <c r="DX130" s="9">
        <v>4.804123711340206</v>
      </c>
      <c r="DY130" s="9">
        <v>7</v>
      </c>
      <c r="DZ130" s="9">
        <v>17.402061855670105</v>
      </c>
      <c r="EA130" s="9">
        <v>32.21649484536083</v>
      </c>
      <c r="EB130" s="9">
        <v>43.01030927835052</v>
      </c>
      <c r="EC130" s="9">
        <v>28.20618556701031</v>
      </c>
      <c r="ED130" s="9">
        <v>441.5360824742268</v>
      </c>
      <c r="EE130" s="9">
        <v>45.422680412371136</v>
      </c>
      <c r="EF130" s="9">
        <v>29.618556701030926</v>
      </c>
      <c r="EG130" s="9">
        <v>44.02061855670103</v>
      </c>
      <c r="EH130" s="9">
        <v>34.41237113402062</v>
      </c>
      <c r="EI130" s="9">
        <v>95.03092783505154</v>
      </c>
      <c r="EJ130" s="9">
        <v>58.20618556701031</v>
      </c>
      <c r="EK130" s="9">
        <v>26.804123711340207</v>
      </c>
      <c r="EL130" s="9">
        <v>49.20618556701031</v>
      </c>
      <c r="EM130" s="9">
        <v>58.81443298969072</v>
      </c>
      <c r="EN130" s="9">
        <v>690.0103092783505</v>
      </c>
      <c r="EO130" s="9">
        <v>218.64948453608247</v>
      </c>
      <c r="EP130" s="9">
        <v>195.24742268041237</v>
      </c>
      <c r="EQ130" s="9">
        <v>91.03092783505154</v>
      </c>
      <c r="ER130" s="9">
        <v>52.02061855670103</v>
      </c>
      <c r="ES130" s="9">
        <v>133.06185567010309</v>
      </c>
      <c r="ET130" s="9">
        <v>386.5257731958763</v>
      </c>
      <c r="EU130" s="9">
        <v>367.5154639175258</v>
      </c>
      <c r="EV130" s="9">
        <v>19.010309278350515</v>
      </c>
      <c r="EW130" s="9">
        <v>11.608247422680412</v>
      </c>
      <c r="EX130" s="9">
        <v>7.402061855670103</v>
      </c>
      <c r="EY130" s="9">
        <v>367.5154639175258</v>
      </c>
      <c r="EZ130" s="9">
        <v>88.27835051546393</v>
      </c>
      <c r="FA130" s="9">
        <v>135.43298969072166</v>
      </c>
      <c r="FB130" s="9">
        <v>77.4020618556701</v>
      </c>
      <c r="FC130" s="9">
        <v>66.4020618556701</v>
      </c>
      <c r="FD130" s="9">
        <v>0</v>
      </c>
      <c r="FE130" s="9">
        <v>47.01030927835052</v>
      </c>
      <c r="FF130" s="9">
        <v>79.02061855670104</v>
      </c>
      <c r="FG130" s="9">
        <v>25.412371134020617</v>
      </c>
      <c r="FH130" s="9">
        <v>35.81443298969072</v>
      </c>
      <c r="FI130" s="9">
        <v>63.22680412371134</v>
      </c>
      <c r="FJ130" s="9">
        <v>31.402061855670105</v>
      </c>
      <c r="FK130" s="9">
        <v>17.804123711340207</v>
      </c>
      <c r="FL130" s="9">
        <v>14.402061855670103</v>
      </c>
      <c r="FM130" s="9">
        <v>2.804123711340206</v>
      </c>
      <c r="FN130" s="9">
        <v>22.608247422680414</v>
      </c>
      <c r="FO130" s="9">
        <v>16.608247422680414</v>
      </c>
      <c r="FP130" s="9">
        <v>3.402061855670103</v>
      </c>
      <c r="FQ130" s="9">
        <v>0</v>
      </c>
      <c r="FR130" s="9">
        <v>1</v>
      </c>
      <c r="FS130" s="9">
        <v>7</v>
      </c>
      <c r="FT130" s="9">
        <v>367.5154639175258</v>
      </c>
      <c r="FU130" s="9">
        <v>11</v>
      </c>
      <c r="FV130" s="9">
        <v>103.63917525773196</v>
      </c>
      <c r="FW130" s="9">
        <v>38.618556701030926</v>
      </c>
      <c r="FX130" s="9">
        <v>22.20618556701031</v>
      </c>
      <c r="FY130" s="9">
        <v>22.608247422680414</v>
      </c>
      <c r="FZ130" s="9">
        <v>9.206185567010309</v>
      </c>
      <c r="GA130" s="9">
        <v>5.402061855670103</v>
      </c>
      <c r="GB130" s="9">
        <v>8</v>
      </c>
      <c r="GC130" s="9">
        <v>25.804123711340207</v>
      </c>
      <c r="GD130" s="9">
        <v>21.20618556701031</v>
      </c>
      <c r="GE130" s="9">
        <v>39.02061855670103</v>
      </c>
      <c r="GF130" s="9">
        <v>95.04123711340206</v>
      </c>
      <c r="GG130" s="9">
        <v>71.04123711340206</v>
      </c>
      <c r="GH130" s="9">
        <v>0</v>
      </c>
      <c r="GI130" s="9">
        <v>18</v>
      </c>
      <c r="GJ130" s="9">
        <v>2</v>
      </c>
      <c r="GK130" s="9">
        <v>3</v>
      </c>
      <c r="GL130" s="9">
        <v>1</v>
      </c>
      <c r="GM130" s="9">
        <v>586.1752577319587</v>
      </c>
      <c r="GN130" s="9">
        <v>92.24742268041237</v>
      </c>
      <c r="GO130" s="9">
        <v>0</v>
      </c>
      <c r="GP130" s="9">
        <v>9.804123711340207</v>
      </c>
      <c r="GQ130" s="9">
        <v>64.41237113402062</v>
      </c>
      <c r="GR130" s="9">
        <v>2.804123711340206</v>
      </c>
      <c r="GS130" s="9">
        <v>221.68041237113403</v>
      </c>
      <c r="GT130" s="9">
        <v>39.608247422680414</v>
      </c>
      <c r="GU130" s="9">
        <v>0</v>
      </c>
      <c r="GV130" s="9">
        <v>3</v>
      </c>
      <c r="GW130" s="9">
        <v>145.81443298969072</v>
      </c>
      <c r="GX130" s="9">
        <v>6.804123711340206</v>
      </c>
    </row>
    <row r="131" spans="1:206" ht="12.75">
      <c r="A131" s="5" t="s">
        <v>478</v>
      </c>
      <c r="B131" s="9">
        <v>95.21</v>
      </c>
      <c r="C131" s="9">
        <v>382.2080392156863</v>
      </c>
      <c r="D131" s="9">
        <v>15.551617647058823</v>
      </c>
      <c r="E131" s="9">
        <v>45.93867647058824</v>
      </c>
      <c r="F131" s="9">
        <v>42.58112745098039</v>
      </c>
      <c r="G131" s="9">
        <v>79.28769607843137</v>
      </c>
      <c r="H131" s="9">
        <v>88.42151960784314</v>
      </c>
      <c r="I131" s="9">
        <v>88.08573529411764</v>
      </c>
      <c r="J131" s="9">
        <v>22.341666666666665</v>
      </c>
      <c r="K131" s="9">
        <v>61.49029411764706</v>
      </c>
      <c r="L131" s="9">
        <v>245.3322549019608</v>
      </c>
      <c r="M131" s="9">
        <v>75.38549019607842</v>
      </c>
      <c r="N131" s="9">
        <v>190.2230882352941</v>
      </c>
      <c r="O131" s="9">
        <v>191.98495098039217</v>
      </c>
      <c r="P131" s="9">
        <v>344.0205392156863</v>
      </c>
      <c r="Q131" s="9">
        <v>38.1875</v>
      </c>
      <c r="R131" s="9">
        <v>150.56970588235293</v>
      </c>
      <c r="S131" s="9">
        <v>48.9521568627451</v>
      </c>
      <c r="T131" s="9">
        <v>47.50990196078432</v>
      </c>
      <c r="U131" s="9">
        <v>28.49720588235294</v>
      </c>
      <c r="V131" s="9">
        <v>15.121911764705882</v>
      </c>
      <c r="W131" s="9">
        <v>8.861862745098039</v>
      </c>
      <c r="X131" s="9">
        <v>1.6266666666666667</v>
      </c>
      <c r="Y131" s="9">
        <v>104.86931372549019</v>
      </c>
      <c r="Z131" s="9">
        <v>9.506666666666668</v>
      </c>
      <c r="AA131" s="9">
        <v>0</v>
      </c>
      <c r="AB131" s="9">
        <v>29.000196078431372</v>
      </c>
      <c r="AC131" s="9">
        <v>5.566862745098039</v>
      </c>
      <c r="AD131" s="9">
        <v>249.12607843137252</v>
      </c>
      <c r="AE131" s="9">
        <v>9.261421568627451</v>
      </c>
      <c r="AF131" s="9">
        <v>61.1603431372549</v>
      </c>
      <c r="AG131" s="9">
        <v>59.25254901960784</v>
      </c>
      <c r="AH131" s="9">
        <v>20.895392156862744</v>
      </c>
      <c r="AI131" s="9">
        <v>190.27446078431373</v>
      </c>
      <c r="AJ131" s="9">
        <v>107.21666666666667</v>
      </c>
      <c r="AK131" s="9">
        <v>38.92862745098039</v>
      </c>
      <c r="AL131" s="9">
        <v>25.181421568627453</v>
      </c>
      <c r="AM131" s="9">
        <v>20.606862745098038</v>
      </c>
      <c r="AN131" s="9">
        <v>63.493872549019606</v>
      </c>
      <c r="AO131" s="9">
        <v>31.01063725490196</v>
      </c>
      <c r="AP131" s="9">
        <v>287.7035294117647</v>
      </c>
      <c r="AQ131" s="9">
        <v>353.3633823529412</v>
      </c>
      <c r="AR131" s="9">
        <v>15.494264705882351</v>
      </c>
      <c r="AS131" s="9">
        <v>2.6293627450980392</v>
      </c>
      <c r="AT131" s="9">
        <v>4.465</v>
      </c>
      <c r="AU131" s="9">
        <v>6.256029411764707</v>
      </c>
      <c r="AV131" s="9">
        <v>382.2080392156863</v>
      </c>
      <c r="AW131" s="9">
        <v>304.07323529411764</v>
      </c>
      <c r="AX131" s="9">
        <v>72.18421568627451</v>
      </c>
      <c r="AY131" s="9">
        <v>1.88</v>
      </c>
      <c r="AZ131" s="9">
        <v>0.03529411764705882</v>
      </c>
      <c r="BA131" s="9">
        <v>0.03529411764705882</v>
      </c>
      <c r="BB131" s="9">
        <v>0</v>
      </c>
      <c r="BC131" s="9">
        <v>382.2080392156863</v>
      </c>
      <c r="BD131" s="9">
        <v>245.75333333333333</v>
      </c>
      <c r="BE131" s="9">
        <v>46.924558823529416</v>
      </c>
      <c r="BF131" s="9">
        <v>44.448382352941174</v>
      </c>
      <c r="BG131" s="9">
        <v>8.61279411764706</v>
      </c>
      <c r="BH131" s="9">
        <v>18.439460784313724</v>
      </c>
      <c r="BI131" s="9">
        <v>15.08799019607843</v>
      </c>
      <c r="BJ131" s="9">
        <v>2.941519607843137</v>
      </c>
      <c r="BK131" s="9">
        <v>0</v>
      </c>
      <c r="BL131" s="9">
        <v>382.2080392156863</v>
      </c>
      <c r="BM131" s="9">
        <v>157.49142156862746</v>
      </c>
      <c r="BN131" s="9">
        <v>8.89985294117647</v>
      </c>
      <c r="BO131" s="9">
        <v>42.34730392156863</v>
      </c>
      <c r="BP131" s="9">
        <v>0</v>
      </c>
      <c r="BQ131" s="9">
        <v>133.32475490196077</v>
      </c>
      <c r="BR131" s="9">
        <v>39.51803921568627</v>
      </c>
      <c r="BS131" s="9">
        <v>382.2080392156863</v>
      </c>
      <c r="BT131" s="9">
        <v>295.92617647058825</v>
      </c>
      <c r="BU131" s="9">
        <v>76.74088235294117</v>
      </c>
      <c r="BV131" s="9">
        <v>2.9909313725490194</v>
      </c>
      <c r="BW131" s="9">
        <v>4.190833333333334</v>
      </c>
      <c r="BX131" s="9">
        <v>0.6266666666666667</v>
      </c>
      <c r="BY131" s="9">
        <v>0.08235294117647059</v>
      </c>
      <c r="BZ131" s="9">
        <v>2.35921568627451</v>
      </c>
      <c r="CA131" s="9">
        <v>0.023529411764705882</v>
      </c>
      <c r="CB131" s="9">
        <v>0</v>
      </c>
      <c r="CC131" s="9">
        <v>0.03529411764705882</v>
      </c>
      <c r="CD131" s="9">
        <v>2.300392156862745</v>
      </c>
      <c r="CE131" s="9">
        <v>372.51828431372553</v>
      </c>
      <c r="CF131" s="9">
        <v>370.53911764705884</v>
      </c>
      <c r="CG131" s="9">
        <v>1.9791666666666665</v>
      </c>
      <c r="CH131" s="9">
        <v>0</v>
      </c>
      <c r="CI131" s="9">
        <v>9.888088235294116</v>
      </c>
      <c r="CJ131" s="9">
        <v>356.38053921568627</v>
      </c>
      <c r="CK131" s="9">
        <v>60.19318627450981</v>
      </c>
      <c r="CL131" s="9">
        <v>10.213382352941176</v>
      </c>
      <c r="CM131" s="9">
        <v>298.37607843137255</v>
      </c>
      <c r="CN131" s="9">
        <v>28.784460784313726</v>
      </c>
      <c r="CO131" s="9">
        <v>105.21911764705881</v>
      </c>
      <c r="CP131" s="9">
        <v>38.833480392156865</v>
      </c>
      <c r="CQ131" s="9">
        <v>4.577254901960784</v>
      </c>
      <c r="CR131" s="9">
        <v>4.641127450980393</v>
      </c>
      <c r="CS131" s="9">
        <v>0.6266666666666667</v>
      </c>
      <c r="CT131" s="9">
        <v>298.37607843137255</v>
      </c>
      <c r="CU131" s="9">
        <v>115.69397058823529</v>
      </c>
      <c r="CV131" s="9">
        <v>49.51495098039216</v>
      </c>
      <c r="CW131" s="9">
        <v>7.661960784313726</v>
      </c>
      <c r="CX131" s="9">
        <v>11.799362745098039</v>
      </c>
      <c r="CY131" s="9">
        <v>43.48519607843138</v>
      </c>
      <c r="CZ131" s="9">
        <v>3.2325</v>
      </c>
      <c r="DA131" s="9">
        <v>4.577254901960784</v>
      </c>
      <c r="DB131" s="9">
        <v>2.9035294117647057</v>
      </c>
      <c r="DC131" s="9">
        <v>1.6384313725490196</v>
      </c>
      <c r="DD131" s="9">
        <v>0</v>
      </c>
      <c r="DE131" s="9">
        <v>177.4781862745098</v>
      </c>
      <c r="DF131" s="9">
        <v>12.397450980392156</v>
      </c>
      <c r="DG131" s="9">
        <v>36.249460784313726</v>
      </c>
      <c r="DH131" s="9">
        <v>28.874558823529412</v>
      </c>
      <c r="DI131" s="9">
        <v>72.26622549019608</v>
      </c>
      <c r="DJ131" s="9">
        <v>27.69049019607843</v>
      </c>
      <c r="DK131" s="9">
        <v>177.4781862745098</v>
      </c>
      <c r="DL131" s="9">
        <v>10.41828431372549</v>
      </c>
      <c r="DM131" s="9">
        <v>1.2650980392156863</v>
      </c>
      <c r="DN131" s="9">
        <v>14.403823529411765</v>
      </c>
      <c r="DO131" s="9">
        <v>4.005392156862745</v>
      </c>
      <c r="DP131" s="9">
        <v>1.011764705882353</v>
      </c>
      <c r="DQ131" s="9">
        <v>24.31813725490196</v>
      </c>
      <c r="DR131" s="9">
        <v>25.46691176470588</v>
      </c>
      <c r="DS131" s="9">
        <v>2.9909313725490194</v>
      </c>
      <c r="DT131" s="9">
        <v>5.62936274509804</v>
      </c>
      <c r="DU131" s="9">
        <v>0</v>
      </c>
      <c r="DV131" s="9">
        <v>0</v>
      </c>
      <c r="DW131" s="9">
        <v>4.916666666666666</v>
      </c>
      <c r="DX131" s="9">
        <v>12.869950980392156</v>
      </c>
      <c r="DY131" s="9">
        <v>10.138725490196078</v>
      </c>
      <c r="DZ131" s="9">
        <v>10.803382352941176</v>
      </c>
      <c r="EA131" s="9">
        <v>13.200245098039215</v>
      </c>
      <c r="EB131" s="9">
        <v>29.16049019607843</v>
      </c>
      <c r="EC131" s="9">
        <v>6.879019607843137</v>
      </c>
      <c r="ED131" s="9">
        <v>177.4781862745098</v>
      </c>
      <c r="EE131" s="9">
        <v>12.299411764705882</v>
      </c>
      <c r="EF131" s="9">
        <v>35.69980392156863</v>
      </c>
      <c r="EG131" s="9">
        <v>17.082941176470587</v>
      </c>
      <c r="EH131" s="9">
        <v>14.148137254901961</v>
      </c>
      <c r="EI131" s="9">
        <v>42.17014705882353</v>
      </c>
      <c r="EJ131" s="9">
        <v>10.838676470588235</v>
      </c>
      <c r="EK131" s="9">
        <v>7.882696078431373</v>
      </c>
      <c r="EL131" s="9">
        <v>16.9471568627451</v>
      </c>
      <c r="EM131" s="9">
        <v>20.40921568627451</v>
      </c>
      <c r="EN131" s="9">
        <v>320.7177450980392</v>
      </c>
      <c r="EO131" s="9">
        <v>82.89127450980392</v>
      </c>
      <c r="EP131" s="9">
        <v>79.59789215686276</v>
      </c>
      <c r="EQ131" s="9">
        <v>51.95382352941177</v>
      </c>
      <c r="ER131" s="9">
        <v>29.8275</v>
      </c>
      <c r="ES131" s="9">
        <v>76.44725490196079</v>
      </c>
      <c r="ET131" s="9">
        <v>160.8064705882353</v>
      </c>
      <c r="EU131" s="9">
        <v>150.56970588235293</v>
      </c>
      <c r="EV131" s="9">
        <v>10.236764705882353</v>
      </c>
      <c r="EW131" s="9">
        <v>6.0042647058823535</v>
      </c>
      <c r="EX131" s="9">
        <v>4.2325</v>
      </c>
      <c r="EY131" s="9">
        <v>150.56970588235293</v>
      </c>
      <c r="EZ131" s="9">
        <v>111.0514705882353</v>
      </c>
      <c r="FA131" s="9">
        <v>32.952745098039216</v>
      </c>
      <c r="FB131" s="9">
        <v>5.565490196078431</v>
      </c>
      <c r="FC131" s="9">
        <v>0</v>
      </c>
      <c r="FD131" s="9">
        <v>1</v>
      </c>
      <c r="FE131" s="9">
        <v>16.188480392156862</v>
      </c>
      <c r="FF131" s="9">
        <v>32.76367647058824</v>
      </c>
      <c r="FG131" s="9">
        <v>14.991519607843138</v>
      </c>
      <c r="FH131" s="9">
        <v>19.66926470588235</v>
      </c>
      <c r="FI131" s="9">
        <v>21.441813725490196</v>
      </c>
      <c r="FJ131" s="9">
        <v>12.13235294117647</v>
      </c>
      <c r="FK131" s="9">
        <v>4.6112254901960785</v>
      </c>
      <c r="FL131" s="9">
        <v>7.9951960784313725</v>
      </c>
      <c r="FM131" s="9">
        <v>0.6384313725490196</v>
      </c>
      <c r="FN131" s="9">
        <v>8.226127450980393</v>
      </c>
      <c r="FO131" s="9">
        <v>3.011764705882353</v>
      </c>
      <c r="FP131" s="9">
        <v>2.276862745098039</v>
      </c>
      <c r="FQ131" s="9">
        <v>0</v>
      </c>
      <c r="FR131" s="9">
        <v>0.9909313725490195</v>
      </c>
      <c r="FS131" s="9">
        <v>5.632058823529412</v>
      </c>
      <c r="FT131" s="9">
        <v>150.56970588235293</v>
      </c>
      <c r="FU131" s="9">
        <v>3.276862745098039</v>
      </c>
      <c r="FV131" s="9">
        <v>39.940000000000005</v>
      </c>
      <c r="FW131" s="9">
        <v>13.021421568627451</v>
      </c>
      <c r="FX131" s="9">
        <v>4.291323529411764</v>
      </c>
      <c r="FY131" s="9">
        <v>8.226127450980393</v>
      </c>
      <c r="FZ131" s="9">
        <v>2.6058333333333334</v>
      </c>
      <c r="GA131" s="9">
        <v>3.596764705882353</v>
      </c>
      <c r="GB131" s="9">
        <v>2.023529411764706</v>
      </c>
      <c r="GC131" s="9">
        <v>10.488529411764707</v>
      </c>
      <c r="GD131" s="9">
        <v>5.699950980392157</v>
      </c>
      <c r="GE131" s="9">
        <v>16.64171568627451</v>
      </c>
      <c r="GF131" s="9">
        <v>43.70651960784314</v>
      </c>
      <c r="GG131" s="9">
        <v>35.82112745098039</v>
      </c>
      <c r="GH131" s="9">
        <v>0</v>
      </c>
      <c r="GI131" s="9">
        <v>1</v>
      </c>
      <c r="GJ131" s="9">
        <v>0</v>
      </c>
      <c r="GK131" s="9">
        <v>4.9270588235294115</v>
      </c>
      <c r="GL131" s="9">
        <v>1.9583333333333333</v>
      </c>
      <c r="GM131" s="9">
        <v>230.70549019607844</v>
      </c>
      <c r="GN131" s="9">
        <v>34.061323529411766</v>
      </c>
      <c r="GO131" s="9">
        <v>0</v>
      </c>
      <c r="GP131" s="9">
        <v>4.587696078431373</v>
      </c>
      <c r="GQ131" s="9">
        <v>23.217647058823527</v>
      </c>
      <c r="GR131" s="9">
        <v>2.585</v>
      </c>
      <c r="GS131" s="9">
        <v>130.67965686274508</v>
      </c>
      <c r="GT131" s="9">
        <v>24.08294117647059</v>
      </c>
      <c r="GU131" s="9">
        <v>0</v>
      </c>
      <c r="GV131" s="9">
        <v>0.011764705882352941</v>
      </c>
      <c r="GW131" s="9">
        <v>9.521127450980392</v>
      </c>
      <c r="GX131" s="9">
        <v>1.9583333333333333</v>
      </c>
    </row>
    <row r="132" spans="1:206" ht="12.75">
      <c r="A132" s="5" t="s">
        <v>370</v>
      </c>
      <c r="B132" s="9">
        <v>17.46</v>
      </c>
      <c r="C132" s="9">
        <v>1317.5403846153845</v>
      </c>
      <c r="D132" s="9">
        <v>71.88365384615385</v>
      </c>
      <c r="E132" s="9">
        <v>161.75192307692308</v>
      </c>
      <c r="F132" s="9">
        <v>220.88397435897434</v>
      </c>
      <c r="G132" s="9">
        <v>236.15641025641028</v>
      </c>
      <c r="H132" s="9">
        <v>324.94903846153846</v>
      </c>
      <c r="I132" s="9">
        <v>195.4301282051282</v>
      </c>
      <c r="J132" s="9">
        <v>106.48525641025641</v>
      </c>
      <c r="K132" s="9">
        <v>233.63557692307694</v>
      </c>
      <c r="L132" s="9">
        <v>865.448076923077</v>
      </c>
      <c r="M132" s="9">
        <v>218.45673076923077</v>
      </c>
      <c r="N132" s="9">
        <v>630.6826923076924</v>
      </c>
      <c r="O132" s="9">
        <v>686.8576923076923</v>
      </c>
      <c r="P132" s="9">
        <v>1308.3326923076922</v>
      </c>
      <c r="Q132" s="9">
        <v>9.207692307692309</v>
      </c>
      <c r="R132" s="9">
        <v>552.7631410256411</v>
      </c>
      <c r="S132" s="9">
        <v>154.22051282051282</v>
      </c>
      <c r="T132" s="9">
        <v>195.3676282051282</v>
      </c>
      <c r="U132" s="9">
        <v>96.32051282051283</v>
      </c>
      <c r="V132" s="9">
        <v>68.34038461538461</v>
      </c>
      <c r="W132" s="9">
        <v>31.301602564102563</v>
      </c>
      <c r="X132" s="9">
        <v>7.2125</v>
      </c>
      <c r="Y132" s="9">
        <v>434.49038461538464</v>
      </c>
      <c r="Z132" s="9">
        <v>43.88461538461539</v>
      </c>
      <c r="AA132" s="9">
        <v>18.03846153846154</v>
      </c>
      <c r="AB132" s="9">
        <v>32.03429487179487</v>
      </c>
      <c r="AC132" s="9">
        <v>16.115384615384613</v>
      </c>
      <c r="AD132" s="9">
        <v>806.0592948717949</v>
      </c>
      <c r="AE132" s="9">
        <v>77.22019230769232</v>
      </c>
      <c r="AF132" s="9">
        <v>241.4519230769231</v>
      </c>
      <c r="AG132" s="9">
        <v>170.21506410256413</v>
      </c>
      <c r="AH132" s="9">
        <v>63.87596153846154</v>
      </c>
      <c r="AI132" s="9">
        <v>763.4240384615384</v>
      </c>
      <c r="AJ132" s="9">
        <v>374.03717948717946</v>
      </c>
      <c r="AK132" s="9">
        <v>139.58365384615385</v>
      </c>
      <c r="AL132" s="9">
        <v>31.987820512820512</v>
      </c>
      <c r="AM132" s="9">
        <v>8.507692307692308</v>
      </c>
      <c r="AN132" s="9">
        <v>79.13397435897436</v>
      </c>
      <c r="AO132" s="9">
        <v>120.06666666666668</v>
      </c>
      <c r="AP132" s="9">
        <v>1118.3397435897436</v>
      </c>
      <c r="AQ132" s="9">
        <v>1224.6259615384615</v>
      </c>
      <c r="AR132" s="9">
        <v>60.96346153846154</v>
      </c>
      <c r="AS132" s="9">
        <v>3.9708333333333337</v>
      </c>
      <c r="AT132" s="9">
        <v>4.423076923076923</v>
      </c>
      <c r="AU132" s="9">
        <v>23.557051282051283</v>
      </c>
      <c r="AV132" s="9">
        <v>1317.5403846153845</v>
      </c>
      <c r="AW132" s="9">
        <v>1132.0147435897434</v>
      </c>
      <c r="AX132" s="9">
        <v>144.8900641025641</v>
      </c>
      <c r="AY132" s="9">
        <v>6.641666666666667</v>
      </c>
      <c r="AZ132" s="9">
        <v>1.2708333333333333</v>
      </c>
      <c r="BA132" s="9">
        <v>18.223076923076924</v>
      </c>
      <c r="BB132" s="9">
        <v>8.8</v>
      </c>
      <c r="BC132" s="9">
        <v>1317.5403846153845</v>
      </c>
      <c r="BD132" s="9">
        <v>881.5538461538462</v>
      </c>
      <c r="BE132" s="9">
        <v>125.42275641025641</v>
      </c>
      <c r="BF132" s="9">
        <v>201.60512820512818</v>
      </c>
      <c r="BG132" s="9">
        <v>28.660576923076924</v>
      </c>
      <c r="BH132" s="9">
        <v>37.96666666666667</v>
      </c>
      <c r="BI132" s="9">
        <v>22.266666666666666</v>
      </c>
      <c r="BJ132" s="9">
        <v>20.06474358974359</v>
      </c>
      <c r="BK132" s="9">
        <v>0</v>
      </c>
      <c r="BL132" s="9">
        <v>1317.5403846153845</v>
      </c>
      <c r="BM132" s="9">
        <v>543.0801282051282</v>
      </c>
      <c r="BN132" s="9">
        <v>73.46826923076924</v>
      </c>
      <c r="BO132" s="9">
        <v>107.01634615384616</v>
      </c>
      <c r="BP132" s="9">
        <v>7</v>
      </c>
      <c r="BQ132" s="9">
        <v>475.4842948717948</v>
      </c>
      <c r="BR132" s="9">
        <v>104.99134615384615</v>
      </c>
      <c r="BS132" s="9">
        <v>1317.5403846153845</v>
      </c>
      <c r="BT132" s="9">
        <v>1123.2592948717947</v>
      </c>
      <c r="BU132" s="9">
        <v>150.8621794871795</v>
      </c>
      <c r="BV132" s="9">
        <v>2.7</v>
      </c>
      <c r="BW132" s="9">
        <v>2.5416666666666665</v>
      </c>
      <c r="BX132" s="9">
        <v>1.7</v>
      </c>
      <c r="BY132" s="9">
        <v>18.95705128205128</v>
      </c>
      <c r="BZ132" s="9">
        <v>38.1772435897436</v>
      </c>
      <c r="CA132" s="9">
        <v>3.6708333333333334</v>
      </c>
      <c r="CB132" s="9">
        <v>1.8076923076923077</v>
      </c>
      <c r="CC132" s="9">
        <v>10.907692307692308</v>
      </c>
      <c r="CD132" s="9">
        <v>21.79102564102564</v>
      </c>
      <c r="CE132" s="9">
        <v>1277.8554487179488</v>
      </c>
      <c r="CF132" s="9">
        <v>1269.7692307692307</v>
      </c>
      <c r="CG132" s="9">
        <v>8.086217948717948</v>
      </c>
      <c r="CH132" s="9">
        <v>0</v>
      </c>
      <c r="CI132" s="9">
        <v>68.6926282051282</v>
      </c>
      <c r="CJ132" s="9">
        <v>1182.4134615384614</v>
      </c>
      <c r="CK132" s="9">
        <v>259.87660256410254</v>
      </c>
      <c r="CL132" s="9">
        <v>79.27596153846153</v>
      </c>
      <c r="CM132" s="9">
        <v>977.4195512820512</v>
      </c>
      <c r="CN132" s="9">
        <v>159.32403846153846</v>
      </c>
      <c r="CO132" s="9">
        <v>423.0278846153846</v>
      </c>
      <c r="CP132" s="9">
        <v>106.23814102564101</v>
      </c>
      <c r="CQ132" s="9">
        <v>30.449358974358976</v>
      </c>
      <c r="CR132" s="9">
        <v>18.641666666666666</v>
      </c>
      <c r="CS132" s="9">
        <v>2.078525641025641</v>
      </c>
      <c r="CT132" s="9">
        <v>977.4195512820512</v>
      </c>
      <c r="CU132" s="9">
        <v>237.65993589743587</v>
      </c>
      <c r="CV132" s="9">
        <v>134.05160256410255</v>
      </c>
      <c r="CW132" s="9">
        <v>32.25705128205128</v>
      </c>
      <c r="CX132" s="9">
        <v>28.848076923076924</v>
      </c>
      <c r="CY132" s="9">
        <v>31.91698717948718</v>
      </c>
      <c r="CZ132" s="9">
        <v>10.586217948717948</v>
      </c>
      <c r="DA132" s="9">
        <v>30.449358974358976</v>
      </c>
      <c r="DB132" s="9">
        <v>12.478525641025643</v>
      </c>
      <c r="DC132" s="9">
        <v>2</v>
      </c>
      <c r="DD132" s="9">
        <v>4</v>
      </c>
      <c r="DE132" s="9">
        <v>707.2317307692308</v>
      </c>
      <c r="DF132" s="9">
        <v>54.26185897435897</v>
      </c>
      <c r="DG132" s="9">
        <v>150.6025641025641</v>
      </c>
      <c r="DH132" s="9">
        <v>152.66666666666669</v>
      </c>
      <c r="DI132" s="9">
        <v>251.76891025641027</v>
      </c>
      <c r="DJ132" s="9">
        <v>97.93173076923077</v>
      </c>
      <c r="DK132" s="9">
        <v>707.2317307692308</v>
      </c>
      <c r="DL132" s="9">
        <v>29.854166666666668</v>
      </c>
      <c r="DM132" s="9">
        <v>2.5416666666666665</v>
      </c>
      <c r="DN132" s="9">
        <v>36.93557692307692</v>
      </c>
      <c r="DO132" s="9">
        <v>16.315384615384616</v>
      </c>
      <c r="DP132" s="9">
        <v>7.778525641025641</v>
      </c>
      <c r="DQ132" s="9">
        <v>86.83878205128205</v>
      </c>
      <c r="DR132" s="9">
        <v>119.70673076923077</v>
      </c>
      <c r="DS132" s="9">
        <v>21.670833333333334</v>
      </c>
      <c r="DT132" s="9">
        <v>28.54326923076923</v>
      </c>
      <c r="DU132" s="9">
        <v>13.207692307692309</v>
      </c>
      <c r="DV132" s="9">
        <v>1.7</v>
      </c>
      <c r="DW132" s="9">
        <v>5.070833333333333</v>
      </c>
      <c r="DX132" s="9">
        <v>35.8974358974359</v>
      </c>
      <c r="DY132" s="9">
        <v>35.572435897435895</v>
      </c>
      <c r="DZ132" s="9">
        <v>65.3125</v>
      </c>
      <c r="EA132" s="9">
        <v>62.03269230769231</v>
      </c>
      <c r="EB132" s="9">
        <v>105.54679487179486</v>
      </c>
      <c r="EC132" s="9">
        <v>32.70641025641025</v>
      </c>
      <c r="ED132" s="9">
        <v>707.2317307692308</v>
      </c>
      <c r="EE132" s="9">
        <v>54.75096153846154</v>
      </c>
      <c r="EF132" s="9">
        <v>103.77788461538461</v>
      </c>
      <c r="EG132" s="9">
        <v>74.74807692307692</v>
      </c>
      <c r="EH132" s="9">
        <v>83.64807692307693</v>
      </c>
      <c r="EI132" s="9">
        <v>122.82083333333333</v>
      </c>
      <c r="EJ132" s="9">
        <v>82.60512820512821</v>
      </c>
      <c r="EK132" s="9">
        <v>68.0323717948718</v>
      </c>
      <c r="EL132" s="9">
        <v>63.189743589743586</v>
      </c>
      <c r="EM132" s="9">
        <v>53.65865384615385</v>
      </c>
      <c r="EN132" s="9">
        <v>1083.9048076923077</v>
      </c>
      <c r="EO132" s="9">
        <v>236.2903846153846</v>
      </c>
      <c r="EP132" s="9">
        <v>263.7798076923077</v>
      </c>
      <c r="EQ132" s="9">
        <v>195.62884615384615</v>
      </c>
      <c r="ER132" s="9">
        <v>115.66346153846155</v>
      </c>
      <c r="ES132" s="9">
        <v>272.5423076923077</v>
      </c>
      <c r="ET132" s="9">
        <v>567.1833333333334</v>
      </c>
      <c r="EU132" s="9">
        <v>552.7631410256411</v>
      </c>
      <c r="EV132" s="9">
        <v>14.420192307692307</v>
      </c>
      <c r="EW132" s="9">
        <v>2.6416666666666666</v>
      </c>
      <c r="EX132" s="9">
        <v>11.778525641025642</v>
      </c>
      <c r="EY132" s="9">
        <v>552.7631410256411</v>
      </c>
      <c r="EZ132" s="9">
        <v>274.04583333333335</v>
      </c>
      <c r="FA132" s="9">
        <v>206.81410256410257</v>
      </c>
      <c r="FB132" s="9">
        <v>61.70160256410257</v>
      </c>
      <c r="FC132" s="9">
        <v>10.201602564102565</v>
      </c>
      <c r="FD132" s="9">
        <v>0</v>
      </c>
      <c r="FE132" s="9">
        <v>90.9125</v>
      </c>
      <c r="FF132" s="9">
        <v>63.30801282051282</v>
      </c>
      <c r="FG132" s="9">
        <v>34.14807692307692</v>
      </c>
      <c r="FH132" s="9">
        <v>89.13910256410256</v>
      </c>
      <c r="FI132" s="9">
        <v>94.79134615384615</v>
      </c>
      <c r="FJ132" s="9">
        <v>44.16955128205128</v>
      </c>
      <c r="FK132" s="9">
        <v>35.70160256410256</v>
      </c>
      <c r="FL132" s="9">
        <v>22.557051282051283</v>
      </c>
      <c r="FM132" s="9">
        <v>3.8076923076923075</v>
      </c>
      <c r="FN132" s="9">
        <v>29.04326923076923</v>
      </c>
      <c r="FO132" s="9">
        <v>24.06474358974359</v>
      </c>
      <c r="FP132" s="9">
        <v>8.670833333333334</v>
      </c>
      <c r="FQ132" s="9">
        <v>0</v>
      </c>
      <c r="FR132" s="9">
        <v>0</v>
      </c>
      <c r="FS132" s="9">
        <v>12.449358974358974</v>
      </c>
      <c r="FT132" s="9">
        <v>552.7631410256411</v>
      </c>
      <c r="FU132" s="9">
        <v>9.615384615384615</v>
      </c>
      <c r="FV132" s="9">
        <v>155.0625</v>
      </c>
      <c r="FW132" s="9">
        <v>58.1051282051282</v>
      </c>
      <c r="FX132" s="9">
        <v>34.18782051282051</v>
      </c>
      <c r="FY132" s="9">
        <v>29.04326923076923</v>
      </c>
      <c r="FZ132" s="9">
        <v>10.620192307692307</v>
      </c>
      <c r="GA132" s="9">
        <v>8.807692307692307</v>
      </c>
      <c r="GB132" s="9">
        <v>9.615384615384615</v>
      </c>
      <c r="GC132" s="9">
        <v>40.232371794871796</v>
      </c>
      <c r="GD132" s="9">
        <v>50.680128205128206</v>
      </c>
      <c r="GE132" s="9">
        <v>55.805128205128206</v>
      </c>
      <c r="GF132" s="9">
        <v>162.08846153846153</v>
      </c>
      <c r="GG132" s="9">
        <v>138.65</v>
      </c>
      <c r="GH132" s="9">
        <v>0</v>
      </c>
      <c r="GI132" s="9">
        <v>8.615384615384615</v>
      </c>
      <c r="GJ132" s="9">
        <v>6.423076923076923</v>
      </c>
      <c r="GK132" s="9">
        <v>1.7</v>
      </c>
      <c r="GL132" s="9">
        <v>6.7</v>
      </c>
      <c r="GM132" s="9">
        <v>906.8852564102564</v>
      </c>
      <c r="GN132" s="9">
        <v>116.53173076923076</v>
      </c>
      <c r="GO132" s="9">
        <v>0</v>
      </c>
      <c r="GP132" s="9">
        <v>8.970833333333333</v>
      </c>
      <c r="GQ132" s="9">
        <v>85.86089743589744</v>
      </c>
      <c r="GR132" s="9">
        <v>4.507692307692308</v>
      </c>
      <c r="GS132" s="9">
        <v>482.94102564102565</v>
      </c>
      <c r="GT132" s="9">
        <v>89.54198717948718</v>
      </c>
      <c r="GU132" s="9">
        <v>2.1</v>
      </c>
      <c r="GV132" s="9">
        <v>17.941666666666666</v>
      </c>
      <c r="GW132" s="9">
        <v>89.1400641025641</v>
      </c>
      <c r="GX132" s="9">
        <v>9.349358974358974</v>
      </c>
    </row>
    <row r="133" spans="1:206" ht="12.75">
      <c r="A133" s="5" t="s">
        <v>371</v>
      </c>
      <c r="B133" s="9">
        <v>467.97</v>
      </c>
      <c r="C133" s="9">
        <v>490</v>
      </c>
      <c r="D133" s="9">
        <v>12</v>
      </c>
      <c r="E133" s="9">
        <v>49</v>
      </c>
      <c r="F133" s="9">
        <v>56</v>
      </c>
      <c r="G133" s="9">
        <v>67</v>
      </c>
      <c r="H133" s="9">
        <v>119</v>
      </c>
      <c r="I133" s="9">
        <v>128</v>
      </c>
      <c r="J133" s="9">
        <v>59</v>
      </c>
      <c r="K133" s="9">
        <v>61</v>
      </c>
      <c r="L133" s="9">
        <v>288</v>
      </c>
      <c r="M133" s="9">
        <v>141</v>
      </c>
      <c r="N133" s="9">
        <v>246</v>
      </c>
      <c r="O133" s="9">
        <v>244</v>
      </c>
      <c r="P133" s="9">
        <v>480</v>
      </c>
      <c r="Q133" s="9">
        <v>10</v>
      </c>
      <c r="R133" s="9">
        <v>249</v>
      </c>
      <c r="S133" s="9">
        <v>110</v>
      </c>
      <c r="T133" s="9">
        <v>86</v>
      </c>
      <c r="U133" s="9">
        <v>24</v>
      </c>
      <c r="V133" s="9">
        <v>20</v>
      </c>
      <c r="W133" s="9">
        <v>8</v>
      </c>
      <c r="X133" s="9">
        <v>1</v>
      </c>
      <c r="Y133" s="9">
        <v>173</v>
      </c>
      <c r="Z133" s="9">
        <v>43</v>
      </c>
      <c r="AA133" s="9">
        <v>3</v>
      </c>
      <c r="AB133" s="9">
        <v>10</v>
      </c>
      <c r="AC133" s="9">
        <v>12</v>
      </c>
      <c r="AD133" s="9">
        <v>308</v>
      </c>
      <c r="AE133" s="9">
        <v>45</v>
      </c>
      <c r="AF133" s="9">
        <v>124</v>
      </c>
      <c r="AG133" s="9">
        <v>60</v>
      </c>
      <c r="AH133" s="9">
        <v>20</v>
      </c>
      <c r="AI133" s="9">
        <v>246</v>
      </c>
      <c r="AJ133" s="9">
        <v>132</v>
      </c>
      <c r="AK133" s="9">
        <v>85</v>
      </c>
      <c r="AL133" s="9">
        <v>23</v>
      </c>
      <c r="AM133" s="9">
        <v>4</v>
      </c>
      <c r="AN133" s="9">
        <v>58</v>
      </c>
      <c r="AO133" s="9">
        <v>76</v>
      </c>
      <c r="AP133" s="9">
        <v>356</v>
      </c>
      <c r="AQ133" s="9">
        <v>445</v>
      </c>
      <c r="AR133" s="9">
        <v>24</v>
      </c>
      <c r="AS133" s="9">
        <v>4</v>
      </c>
      <c r="AT133" s="9">
        <v>0</v>
      </c>
      <c r="AU133" s="9">
        <v>17</v>
      </c>
      <c r="AV133" s="9">
        <v>490</v>
      </c>
      <c r="AW133" s="9">
        <v>384</v>
      </c>
      <c r="AX133" s="9">
        <v>97</v>
      </c>
      <c r="AY133" s="9">
        <v>2</v>
      </c>
      <c r="AZ133" s="9">
        <v>0</v>
      </c>
      <c r="BA133" s="9">
        <v>3</v>
      </c>
      <c r="BB133" s="9">
        <v>0</v>
      </c>
      <c r="BC133" s="9">
        <v>490</v>
      </c>
      <c r="BD133" s="9">
        <v>299</v>
      </c>
      <c r="BE133" s="9">
        <v>60</v>
      </c>
      <c r="BF133" s="9">
        <v>64</v>
      </c>
      <c r="BG133" s="9">
        <v>8</v>
      </c>
      <c r="BH133" s="9">
        <v>35</v>
      </c>
      <c r="BI133" s="9">
        <v>17</v>
      </c>
      <c r="BJ133" s="9">
        <v>7</v>
      </c>
      <c r="BK133" s="9">
        <v>0</v>
      </c>
      <c r="BL133" s="9">
        <v>490</v>
      </c>
      <c r="BM133" s="9">
        <v>231</v>
      </c>
      <c r="BN133" s="9">
        <v>16</v>
      </c>
      <c r="BO133" s="9">
        <v>61</v>
      </c>
      <c r="BP133" s="9">
        <v>0</v>
      </c>
      <c r="BQ133" s="9">
        <v>144</v>
      </c>
      <c r="BR133" s="9">
        <v>37</v>
      </c>
      <c r="BS133" s="9">
        <v>490</v>
      </c>
      <c r="BT133" s="9">
        <v>360</v>
      </c>
      <c r="BU133" s="9">
        <v>113</v>
      </c>
      <c r="BV133" s="9">
        <v>0</v>
      </c>
      <c r="BW133" s="9">
        <v>2</v>
      </c>
      <c r="BX133" s="9">
        <v>1</v>
      </c>
      <c r="BY133" s="9">
        <v>9</v>
      </c>
      <c r="BZ133" s="9">
        <v>15</v>
      </c>
      <c r="CA133" s="9">
        <v>0</v>
      </c>
      <c r="CB133" s="9">
        <v>2</v>
      </c>
      <c r="CC133" s="9">
        <v>6</v>
      </c>
      <c r="CD133" s="9">
        <v>7</v>
      </c>
      <c r="CE133" s="9">
        <v>488</v>
      </c>
      <c r="CF133" s="9">
        <v>487</v>
      </c>
      <c r="CG133" s="9">
        <v>1</v>
      </c>
      <c r="CH133" s="9">
        <v>0</v>
      </c>
      <c r="CI133" s="9">
        <v>24</v>
      </c>
      <c r="CJ133" s="9">
        <v>450</v>
      </c>
      <c r="CK133" s="9">
        <v>111</v>
      </c>
      <c r="CL133" s="9">
        <v>22</v>
      </c>
      <c r="CM133" s="9">
        <v>370</v>
      </c>
      <c r="CN133" s="9">
        <v>25</v>
      </c>
      <c r="CO133" s="9">
        <v>130</v>
      </c>
      <c r="CP133" s="9">
        <v>43</v>
      </c>
      <c r="CQ133" s="9">
        <v>14</v>
      </c>
      <c r="CR133" s="9">
        <v>0</v>
      </c>
      <c r="CS133" s="9">
        <v>1</v>
      </c>
      <c r="CT133" s="9">
        <v>370</v>
      </c>
      <c r="CU133" s="9">
        <v>157</v>
      </c>
      <c r="CV133" s="9">
        <v>112</v>
      </c>
      <c r="CW133" s="9">
        <v>17</v>
      </c>
      <c r="CX133" s="9">
        <v>12</v>
      </c>
      <c r="CY133" s="9">
        <v>11</v>
      </c>
      <c r="CZ133" s="9">
        <v>5</v>
      </c>
      <c r="DA133" s="9">
        <v>14</v>
      </c>
      <c r="DB133" s="9">
        <v>1</v>
      </c>
      <c r="DC133" s="9">
        <v>3</v>
      </c>
      <c r="DD133" s="9">
        <v>0</v>
      </c>
      <c r="DE133" s="9">
        <v>198</v>
      </c>
      <c r="DF133" s="9">
        <v>9</v>
      </c>
      <c r="DG133" s="9">
        <v>26</v>
      </c>
      <c r="DH133" s="9">
        <v>37</v>
      </c>
      <c r="DI133" s="9">
        <v>83</v>
      </c>
      <c r="DJ133" s="9">
        <v>43</v>
      </c>
      <c r="DK133" s="9">
        <v>198</v>
      </c>
      <c r="DL133" s="9">
        <v>16</v>
      </c>
      <c r="DM133" s="9">
        <v>6</v>
      </c>
      <c r="DN133" s="9">
        <v>6</v>
      </c>
      <c r="DO133" s="9">
        <v>4</v>
      </c>
      <c r="DP133" s="9">
        <v>9</v>
      </c>
      <c r="DQ133" s="9">
        <v>29</v>
      </c>
      <c r="DR133" s="9">
        <v>8</v>
      </c>
      <c r="DS133" s="9">
        <v>7</v>
      </c>
      <c r="DT133" s="9">
        <v>27</v>
      </c>
      <c r="DU133" s="9">
        <v>4</v>
      </c>
      <c r="DV133" s="9">
        <v>1</v>
      </c>
      <c r="DW133" s="9">
        <v>2</v>
      </c>
      <c r="DX133" s="9">
        <v>16</v>
      </c>
      <c r="DY133" s="9">
        <v>6</v>
      </c>
      <c r="DZ133" s="9">
        <v>12</v>
      </c>
      <c r="EA133" s="9">
        <v>12</v>
      </c>
      <c r="EB133" s="9">
        <v>26</v>
      </c>
      <c r="EC133" s="9">
        <v>7</v>
      </c>
      <c r="ED133" s="9">
        <v>198</v>
      </c>
      <c r="EE133" s="9">
        <v>34</v>
      </c>
      <c r="EF133" s="9">
        <v>29</v>
      </c>
      <c r="EG133" s="9">
        <v>20</v>
      </c>
      <c r="EH133" s="9">
        <v>13</v>
      </c>
      <c r="EI133" s="9">
        <v>43</v>
      </c>
      <c r="EJ133" s="9">
        <v>19</v>
      </c>
      <c r="EK133" s="9">
        <v>5</v>
      </c>
      <c r="EL133" s="9">
        <v>16</v>
      </c>
      <c r="EM133" s="9">
        <v>19</v>
      </c>
      <c r="EN133" s="9">
        <v>429</v>
      </c>
      <c r="EO133" s="9">
        <v>129</v>
      </c>
      <c r="EP133" s="9">
        <v>96</v>
      </c>
      <c r="EQ133" s="9">
        <v>67</v>
      </c>
      <c r="ER133" s="9">
        <v>50</v>
      </c>
      <c r="ES133" s="9">
        <v>87</v>
      </c>
      <c r="ET133" s="9">
        <v>294</v>
      </c>
      <c r="EU133" s="9">
        <v>249</v>
      </c>
      <c r="EV133" s="9">
        <v>45</v>
      </c>
      <c r="EW133" s="9">
        <v>31</v>
      </c>
      <c r="EX133" s="9">
        <v>14</v>
      </c>
      <c r="EY133" s="9">
        <v>249</v>
      </c>
      <c r="EZ133" s="9">
        <v>179</v>
      </c>
      <c r="FA133" s="9">
        <v>44</v>
      </c>
      <c r="FB133" s="9">
        <v>22</v>
      </c>
      <c r="FC133" s="9">
        <v>2</v>
      </c>
      <c r="FD133" s="9">
        <v>2</v>
      </c>
      <c r="FE133" s="9">
        <v>55</v>
      </c>
      <c r="FF133" s="9">
        <v>55</v>
      </c>
      <c r="FG133" s="9">
        <v>25</v>
      </c>
      <c r="FH133" s="9">
        <v>36</v>
      </c>
      <c r="FI133" s="9">
        <v>23</v>
      </c>
      <c r="FJ133" s="9">
        <v>10</v>
      </c>
      <c r="FK133" s="9">
        <v>9</v>
      </c>
      <c r="FL133" s="9">
        <v>9</v>
      </c>
      <c r="FM133" s="9">
        <v>1</v>
      </c>
      <c r="FN133" s="9">
        <v>9</v>
      </c>
      <c r="FO133" s="9">
        <v>7</v>
      </c>
      <c r="FP133" s="9">
        <v>5</v>
      </c>
      <c r="FQ133" s="9">
        <v>0</v>
      </c>
      <c r="FR133" s="9">
        <v>1</v>
      </c>
      <c r="FS133" s="9">
        <v>4</v>
      </c>
      <c r="FT133" s="9">
        <v>249</v>
      </c>
      <c r="FU133" s="9">
        <v>7</v>
      </c>
      <c r="FV133" s="9">
        <v>46</v>
      </c>
      <c r="FW133" s="9">
        <v>11</v>
      </c>
      <c r="FX133" s="9">
        <v>8</v>
      </c>
      <c r="FY133" s="9">
        <v>9</v>
      </c>
      <c r="FZ133" s="9">
        <v>1</v>
      </c>
      <c r="GA133" s="9">
        <v>2</v>
      </c>
      <c r="GB133" s="9">
        <v>6</v>
      </c>
      <c r="GC133" s="9">
        <v>26</v>
      </c>
      <c r="GD133" s="9">
        <v>29</v>
      </c>
      <c r="GE133" s="9">
        <v>25</v>
      </c>
      <c r="GF133" s="9">
        <v>101</v>
      </c>
      <c r="GG133" s="9">
        <v>75</v>
      </c>
      <c r="GH133" s="9">
        <v>0</v>
      </c>
      <c r="GI133" s="9">
        <v>16</v>
      </c>
      <c r="GJ133" s="9">
        <v>0</v>
      </c>
      <c r="GK133" s="9">
        <v>4</v>
      </c>
      <c r="GL133" s="9">
        <v>6</v>
      </c>
      <c r="GM133" s="9">
        <v>265</v>
      </c>
      <c r="GN133" s="9">
        <v>54</v>
      </c>
      <c r="GO133" s="9">
        <v>0</v>
      </c>
      <c r="GP133" s="9">
        <v>4</v>
      </c>
      <c r="GQ133" s="9">
        <v>37</v>
      </c>
      <c r="GR133" s="9">
        <v>3</v>
      </c>
      <c r="GS133" s="9">
        <v>115</v>
      </c>
      <c r="GT133" s="9">
        <v>19</v>
      </c>
      <c r="GU133" s="9">
        <v>2</v>
      </c>
      <c r="GV133" s="9">
        <v>0</v>
      </c>
      <c r="GW133" s="9">
        <v>27</v>
      </c>
      <c r="GX133" s="9">
        <v>4</v>
      </c>
    </row>
    <row r="134" spans="1:206" ht="12.75">
      <c r="A134" s="5" t="s">
        <v>479</v>
      </c>
      <c r="B134" s="9">
        <v>24.19</v>
      </c>
      <c r="C134" s="9">
        <v>380.23488901281337</v>
      </c>
      <c r="D134" s="9">
        <v>16.962063223458717</v>
      </c>
      <c r="E134" s="9">
        <v>47.60383448573938</v>
      </c>
      <c r="F134" s="9">
        <v>51.97569009297082</v>
      </c>
      <c r="G134" s="9">
        <v>68.94325176294774</v>
      </c>
      <c r="H134" s="9">
        <v>96.02762107131183</v>
      </c>
      <c r="I134" s="9">
        <v>80.17287917455312</v>
      </c>
      <c r="J134" s="9">
        <v>18.54954920183176</v>
      </c>
      <c r="K134" s="9">
        <v>64.5658977091981</v>
      </c>
      <c r="L134" s="9">
        <v>248.6683928033456</v>
      </c>
      <c r="M134" s="9">
        <v>67.00059850026967</v>
      </c>
      <c r="N134" s="9">
        <v>203.8583637116174</v>
      </c>
      <c r="O134" s="9">
        <v>176.37652530119598</v>
      </c>
      <c r="P134" s="9">
        <v>380.23488901281337</v>
      </c>
      <c r="Q134" s="9">
        <v>0</v>
      </c>
      <c r="R134" s="9">
        <v>145.89623442054167</v>
      </c>
      <c r="S134" s="9">
        <v>23.373664431447637</v>
      </c>
      <c r="T134" s="9">
        <v>62.08676875784638</v>
      </c>
      <c r="U134" s="9">
        <v>26.091705606727814</v>
      </c>
      <c r="V134" s="9">
        <v>21.898102307284468</v>
      </c>
      <c r="W134" s="9">
        <v>10.224219939692123</v>
      </c>
      <c r="X134" s="9">
        <v>2.221773377543237</v>
      </c>
      <c r="Y134" s="9">
        <v>120.37396482620508</v>
      </c>
      <c r="Z134" s="9">
        <v>0.7080472921434019</v>
      </c>
      <c r="AA134" s="9">
        <v>0.6500762776506483</v>
      </c>
      <c r="AB134" s="9">
        <v>20.033549117587537</v>
      </c>
      <c r="AC134" s="9">
        <v>3.1510050702203074</v>
      </c>
      <c r="AD134" s="9">
        <v>274.28982650268347</v>
      </c>
      <c r="AE134" s="9">
        <v>6.735932450783516</v>
      </c>
      <c r="AF134" s="9">
        <v>41.21667216085519</v>
      </c>
      <c r="AG134" s="9">
        <v>73.26719813783639</v>
      </c>
      <c r="AH134" s="9">
        <v>24.676431671066595</v>
      </c>
      <c r="AI134" s="9">
        <v>244.56067937472474</v>
      </c>
      <c r="AJ134" s="9">
        <v>98.74010849190935</v>
      </c>
      <c r="AK134" s="9">
        <v>30.07365605281014</v>
      </c>
      <c r="AL134" s="9">
        <v>4.309156156741873</v>
      </c>
      <c r="AM134" s="9">
        <v>2.5512889366272824</v>
      </c>
      <c r="AN134" s="9">
        <v>10.768849095702354</v>
      </c>
      <c r="AO134" s="9">
        <v>33.421284715259105</v>
      </c>
      <c r="AP134" s="9">
        <v>336.04475520185196</v>
      </c>
      <c r="AQ134" s="9">
        <v>344.3585470801592</v>
      </c>
      <c r="AR134" s="9">
        <v>24.764943368651807</v>
      </c>
      <c r="AS134" s="9">
        <v>2.855030433225922</v>
      </c>
      <c r="AT134" s="9">
        <v>2.776315789473684</v>
      </c>
      <c r="AU134" s="9">
        <v>5.480052341302653</v>
      </c>
      <c r="AV134" s="9">
        <v>380.23488901281337</v>
      </c>
      <c r="AW134" s="9">
        <v>295.2968549891353</v>
      </c>
      <c r="AX134" s="9">
        <v>66.91371807304157</v>
      </c>
      <c r="AY134" s="9">
        <v>1.3788671990535346</v>
      </c>
      <c r="AZ134" s="9">
        <v>0.8819603356216628</v>
      </c>
      <c r="BA134" s="9">
        <v>5.375850340136054</v>
      </c>
      <c r="BB134" s="9">
        <v>6.979359112065879</v>
      </c>
      <c r="BC134" s="9">
        <v>380.23488901281337</v>
      </c>
      <c r="BD134" s="9">
        <v>206.6673028936975</v>
      </c>
      <c r="BE134" s="9">
        <v>68.5125734504328</v>
      </c>
      <c r="BF134" s="9">
        <v>70.91528460354394</v>
      </c>
      <c r="BG134" s="9">
        <v>4.283766321173778</v>
      </c>
      <c r="BH134" s="9">
        <v>9.20577137033303</v>
      </c>
      <c r="BI134" s="9">
        <v>6.120732411957918</v>
      </c>
      <c r="BJ134" s="9">
        <v>12.93735269851648</v>
      </c>
      <c r="BK134" s="9">
        <v>1.5921052631578947</v>
      </c>
      <c r="BL134" s="9">
        <v>380.23488901281337</v>
      </c>
      <c r="BM134" s="9">
        <v>128.92923471448077</v>
      </c>
      <c r="BN134" s="9">
        <v>29.233830923673818</v>
      </c>
      <c r="BO134" s="9">
        <v>46.206038571034824</v>
      </c>
      <c r="BP134" s="9">
        <v>0.5666666666666667</v>
      </c>
      <c r="BQ134" s="9">
        <v>138.67862939226035</v>
      </c>
      <c r="BR134" s="9">
        <v>33.262029708908734</v>
      </c>
      <c r="BS134" s="9">
        <v>380.23488901281337</v>
      </c>
      <c r="BT134" s="9">
        <v>282.3571729836099</v>
      </c>
      <c r="BU134" s="9">
        <v>70.67411724415166</v>
      </c>
      <c r="BV134" s="9">
        <v>3.8922578184591914</v>
      </c>
      <c r="BW134" s="9">
        <v>4.109336228770684</v>
      </c>
      <c r="BX134" s="9">
        <v>1.5716970998925885</v>
      </c>
      <c r="BY134" s="9">
        <v>1.9573226544622424</v>
      </c>
      <c r="BZ134" s="9">
        <v>19.202004737821905</v>
      </c>
      <c r="CA134" s="9">
        <v>0.5921052631578947</v>
      </c>
      <c r="CB134" s="9">
        <v>6.809183673469388</v>
      </c>
      <c r="CC134" s="9">
        <v>4.713230280670621</v>
      </c>
      <c r="CD134" s="9">
        <v>7.087485520523999</v>
      </c>
      <c r="CE134" s="9">
        <v>372.7747277858512</v>
      </c>
      <c r="CF134" s="9">
        <v>368.6685122103761</v>
      </c>
      <c r="CG134" s="9">
        <v>4.106215575475042</v>
      </c>
      <c r="CH134" s="9">
        <v>0</v>
      </c>
      <c r="CI134" s="9">
        <v>12.271071769668966</v>
      </c>
      <c r="CJ134" s="9">
        <v>354.22319193123474</v>
      </c>
      <c r="CK134" s="9">
        <v>62.7885883415151</v>
      </c>
      <c r="CL134" s="9">
        <v>20.06820311648687</v>
      </c>
      <c r="CM134" s="9">
        <v>297.1194421017835</v>
      </c>
      <c r="CN134" s="9">
        <v>38.74506493672984</v>
      </c>
      <c r="CO134" s="9">
        <v>115.53025251290448</v>
      </c>
      <c r="CP134" s="9">
        <v>43.94130503459965</v>
      </c>
      <c r="CQ134" s="9">
        <v>11.000045601764734</v>
      </c>
      <c r="CR134" s="9">
        <v>7.823601935053197</v>
      </c>
      <c r="CS134" s="9">
        <v>1.0375628512274475</v>
      </c>
      <c r="CT134" s="9">
        <v>297.1194421017835</v>
      </c>
      <c r="CU134" s="9">
        <v>79.04160922950415</v>
      </c>
      <c r="CV134" s="9">
        <v>54.084999125508325</v>
      </c>
      <c r="CW134" s="9">
        <v>11.106984029309665</v>
      </c>
      <c r="CX134" s="9">
        <v>6.2225418313778595</v>
      </c>
      <c r="CY134" s="9">
        <v>3.908355241410065</v>
      </c>
      <c r="CZ134" s="9">
        <v>3.7187290018982417</v>
      </c>
      <c r="DA134" s="9">
        <v>11.000045601764734</v>
      </c>
      <c r="DB134" s="9">
        <v>2.309156156741873</v>
      </c>
      <c r="DC134" s="9">
        <v>3.321748699479792</v>
      </c>
      <c r="DD134" s="9">
        <v>0</v>
      </c>
      <c r="DE134" s="9">
        <v>206.04022441928714</v>
      </c>
      <c r="DF134" s="9">
        <v>23.213352434795432</v>
      </c>
      <c r="DG134" s="9">
        <v>33.69403386068387</v>
      </c>
      <c r="DH134" s="9">
        <v>40.94201309814544</v>
      </c>
      <c r="DI134" s="9">
        <v>78.0551334034758</v>
      </c>
      <c r="DJ134" s="9">
        <v>30.13569162218663</v>
      </c>
      <c r="DK134" s="9">
        <v>206.04022441928714</v>
      </c>
      <c r="DL134" s="9">
        <v>10.833095663894849</v>
      </c>
      <c r="DM134" s="9">
        <v>1.5716970998925885</v>
      </c>
      <c r="DN134" s="9">
        <v>11.81302296662372</v>
      </c>
      <c r="DO134" s="9">
        <v>1.0375628512274475</v>
      </c>
      <c r="DP134" s="9">
        <v>0.5921052631578947</v>
      </c>
      <c r="DQ134" s="9">
        <v>19.403784259699304</v>
      </c>
      <c r="DR134" s="9">
        <v>30.048702638950314</v>
      </c>
      <c r="DS134" s="9">
        <v>11.143827187625622</v>
      </c>
      <c r="DT134" s="9">
        <v>6.912563972957604</v>
      </c>
      <c r="DU134" s="9">
        <v>4.910600487334522</v>
      </c>
      <c r="DV134" s="9">
        <v>1.6246376811594203</v>
      </c>
      <c r="DW134" s="9">
        <v>4.950564298946122</v>
      </c>
      <c r="DX134" s="9">
        <v>18.529065356119567</v>
      </c>
      <c r="DY134" s="9">
        <v>8.125048371751447</v>
      </c>
      <c r="DZ134" s="9">
        <v>10.614385800086625</v>
      </c>
      <c r="EA134" s="9">
        <v>18.123317015593425</v>
      </c>
      <c r="EB134" s="9">
        <v>37.16133153490229</v>
      </c>
      <c r="EC134" s="9">
        <v>8.644911969364404</v>
      </c>
      <c r="ED134" s="9">
        <v>206.04022441928714</v>
      </c>
      <c r="EE134" s="9">
        <v>24.479938199536104</v>
      </c>
      <c r="EF134" s="9">
        <v>50.26723540674851</v>
      </c>
      <c r="EG134" s="9">
        <v>20.055196128794766</v>
      </c>
      <c r="EH134" s="9">
        <v>24.63917214483047</v>
      </c>
      <c r="EI134" s="9">
        <v>32.1644034272748</v>
      </c>
      <c r="EJ134" s="9">
        <v>16.50597790603656</v>
      </c>
      <c r="EK134" s="9">
        <v>15.298435987667377</v>
      </c>
      <c r="EL134" s="9">
        <v>9.573808196047295</v>
      </c>
      <c r="EM134" s="9">
        <v>13.056057022351274</v>
      </c>
      <c r="EN134" s="9">
        <v>315.66899130361526</v>
      </c>
      <c r="EO134" s="9">
        <v>50.34196447457702</v>
      </c>
      <c r="EP134" s="9">
        <v>60.26670489706181</v>
      </c>
      <c r="EQ134" s="9">
        <v>42.621982889265546</v>
      </c>
      <c r="ER134" s="9">
        <v>32.58748936645597</v>
      </c>
      <c r="ES134" s="9">
        <v>129.85084967625497</v>
      </c>
      <c r="ET134" s="9">
        <v>158.17558304786448</v>
      </c>
      <c r="EU134" s="9">
        <v>145.89623442054167</v>
      </c>
      <c r="EV134" s="9">
        <v>12.279348627322783</v>
      </c>
      <c r="EW134" s="9">
        <v>6.334461931225579</v>
      </c>
      <c r="EX134" s="9">
        <v>5.944886696097202</v>
      </c>
      <c r="EY134" s="9">
        <v>145.89623442054167</v>
      </c>
      <c r="EZ134" s="9">
        <v>131.36542259924565</v>
      </c>
      <c r="FA134" s="9">
        <v>5.9682017887246435</v>
      </c>
      <c r="FB134" s="9">
        <v>3.135422590088667</v>
      </c>
      <c r="FC134" s="9">
        <v>4.3896245912552665</v>
      </c>
      <c r="FD134" s="9">
        <v>1.0375628512274475</v>
      </c>
      <c r="FE134" s="9">
        <v>7.757528594962012</v>
      </c>
      <c r="FF134" s="9">
        <v>15.616135836485624</v>
      </c>
      <c r="FG134" s="9">
        <v>13.67269095281133</v>
      </c>
      <c r="FH134" s="9">
        <v>31.986665879166313</v>
      </c>
      <c r="FI134" s="9">
        <v>31.46850941749697</v>
      </c>
      <c r="FJ134" s="9">
        <v>14.88531339309179</v>
      </c>
      <c r="FK134" s="9">
        <v>6.670735845825745</v>
      </c>
      <c r="FL134" s="9">
        <v>2.4290713539420343</v>
      </c>
      <c r="FM134" s="9">
        <v>1.5716970998925885</v>
      </c>
      <c r="FN134" s="9">
        <v>3.35347736348544</v>
      </c>
      <c r="FO134" s="9">
        <v>6.4760791730879985</v>
      </c>
      <c r="FP134" s="9">
        <v>2.221773377543237</v>
      </c>
      <c r="FQ134" s="9">
        <v>0</v>
      </c>
      <c r="FR134" s="9">
        <v>2.979591836734694</v>
      </c>
      <c r="FS134" s="9">
        <v>4.806964296015889</v>
      </c>
      <c r="FT134" s="9">
        <v>145.89623442054167</v>
      </c>
      <c r="FU134" s="9">
        <v>0.3707161125319693</v>
      </c>
      <c r="FV134" s="9">
        <v>39.472831512467685</v>
      </c>
      <c r="FW134" s="9">
        <v>14.16663315211668</v>
      </c>
      <c r="FX134" s="9">
        <v>5.372827208686678</v>
      </c>
      <c r="FY134" s="9">
        <v>3.35347736348544</v>
      </c>
      <c r="FZ134" s="9">
        <v>1.3620967380087046</v>
      </c>
      <c r="GA134" s="9">
        <v>1.0579710144927537</v>
      </c>
      <c r="GB134" s="9">
        <v>0.9334096109839817</v>
      </c>
      <c r="GC134" s="9">
        <v>2.7892925591289144</v>
      </c>
      <c r="GD134" s="9">
        <v>4.9682360358330975</v>
      </c>
      <c r="GE134" s="9">
        <v>13.581313165998665</v>
      </c>
      <c r="GF134" s="9">
        <v>37.91411118223033</v>
      </c>
      <c r="GG134" s="9">
        <v>33.62139002053911</v>
      </c>
      <c r="GH134" s="9">
        <v>0</v>
      </c>
      <c r="GI134" s="9">
        <v>0</v>
      </c>
      <c r="GJ134" s="9">
        <v>0</v>
      </c>
      <c r="GK134" s="9">
        <v>2.671204133827444</v>
      </c>
      <c r="GL134" s="9">
        <v>1.621517027863777</v>
      </c>
      <c r="GM134" s="9">
        <v>266.3512992840156</v>
      </c>
      <c r="GN134" s="9">
        <v>35.03726158655682</v>
      </c>
      <c r="GO134" s="9">
        <v>0</v>
      </c>
      <c r="GP134" s="9">
        <v>0.6500762776506483</v>
      </c>
      <c r="GQ134" s="9">
        <v>50.91857864427235</v>
      </c>
      <c r="GR134" s="9">
        <v>0.2833333333333333</v>
      </c>
      <c r="GS134" s="9">
        <v>133.89284368209528</v>
      </c>
      <c r="GT134" s="9">
        <v>22.093214860314834</v>
      </c>
      <c r="GU134" s="9">
        <v>1.5716970998925885</v>
      </c>
      <c r="GV134" s="9">
        <v>5.406368130776338</v>
      </c>
      <c r="GW134" s="9">
        <v>11.900070279828176</v>
      </c>
      <c r="GX134" s="9">
        <v>4.597855389295306</v>
      </c>
    </row>
    <row r="135" spans="1:206" ht="12.75">
      <c r="A135" s="5" t="s">
        <v>372</v>
      </c>
      <c r="B135" s="9">
        <v>104.13</v>
      </c>
      <c r="C135" s="9">
        <v>270.45954329175976</v>
      </c>
      <c r="D135" s="9">
        <v>17.067630307836495</v>
      </c>
      <c r="E135" s="9">
        <v>30.05114627640401</v>
      </c>
      <c r="F135" s="9">
        <v>33.42712133227597</v>
      </c>
      <c r="G135" s="9">
        <v>51.34577355634056</v>
      </c>
      <c r="H135" s="9">
        <v>68.03648439189676</v>
      </c>
      <c r="I135" s="9">
        <v>50.65479958186143</v>
      </c>
      <c r="J135" s="9">
        <v>19.876587845144545</v>
      </c>
      <c r="K135" s="9">
        <v>47.11877658424051</v>
      </c>
      <c r="L135" s="9">
        <v>173.57006704635572</v>
      </c>
      <c r="M135" s="9">
        <v>49.770699661163576</v>
      </c>
      <c r="N135" s="9">
        <v>126.03942578040517</v>
      </c>
      <c r="O135" s="9">
        <v>144.42011751135462</v>
      </c>
      <c r="P135" s="9">
        <v>268.78908874630525</v>
      </c>
      <c r="Q135" s="9">
        <v>1.6704545454545454</v>
      </c>
      <c r="R135" s="9">
        <v>112.43711159974046</v>
      </c>
      <c r="S135" s="9">
        <v>25.52649592675366</v>
      </c>
      <c r="T135" s="9">
        <v>48.99615024151107</v>
      </c>
      <c r="U135" s="9">
        <v>15.722617331122485</v>
      </c>
      <c r="V135" s="9">
        <v>14.872184773988899</v>
      </c>
      <c r="W135" s="9">
        <v>6.304278710979742</v>
      </c>
      <c r="X135" s="9">
        <v>1.0153846153846153</v>
      </c>
      <c r="Y135" s="9">
        <v>92.49600425347847</v>
      </c>
      <c r="Z135" s="9">
        <v>1.4666498450003607</v>
      </c>
      <c r="AA135" s="9">
        <v>6.892648331050394</v>
      </c>
      <c r="AB135" s="9">
        <v>6.724733256434288</v>
      </c>
      <c r="AC135" s="9">
        <v>3.098992502343018</v>
      </c>
      <c r="AD135" s="9">
        <v>169.07510453464062</v>
      </c>
      <c r="AE135" s="9">
        <v>12.46121224136688</v>
      </c>
      <c r="AF135" s="9">
        <v>48.37489546535939</v>
      </c>
      <c r="AG135" s="9">
        <v>39.35280260976137</v>
      </c>
      <c r="AH135" s="9">
        <v>12.248201283252829</v>
      </c>
      <c r="AI135" s="9">
        <v>172.56659397303727</v>
      </c>
      <c r="AJ135" s="9">
        <v>63.8006452310576</v>
      </c>
      <c r="AK135" s="9">
        <v>25.021858553817317</v>
      </c>
      <c r="AL135" s="9">
        <v>7.456809170211232</v>
      </c>
      <c r="AM135" s="9">
        <v>1.6136363636363635</v>
      </c>
      <c r="AN135" s="9">
        <v>13.21449246629659</v>
      </c>
      <c r="AO135" s="9">
        <v>26.452112320669023</v>
      </c>
      <c r="AP135" s="9">
        <v>230.79293850479417</v>
      </c>
      <c r="AQ135" s="9">
        <v>233.8475578545166</v>
      </c>
      <c r="AR135" s="9">
        <v>28.35906387427006</v>
      </c>
      <c r="AS135" s="9">
        <v>1.3944470477975632</v>
      </c>
      <c r="AT135" s="9">
        <v>0.8790209790209791</v>
      </c>
      <c r="AU135" s="9">
        <v>5.979453536154567</v>
      </c>
      <c r="AV135" s="9">
        <v>270.45954329175976</v>
      </c>
      <c r="AW135" s="9">
        <v>203.41633263643575</v>
      </c>
      <c r="AX135" s="9">
        <v>57.725263138922934</v>
      </c>
      <c r="AY135" s="9">
        <v>1.8636363636363638</v>
      </c>
      <c r="AZ135" s="9">
        <v>0</v>
      </c>
      <c r="BA135" s="9">
        <v>6.279053420805998</v>
      </c>
      <c r="BB135" s="9">
        <v>1.175257731958763</v>
      </c>
      <c r="BC135" s="9">
        <v>270.45954329175976</v>
      </c>
      <c r="BD135" s="9">
        <v>157.40960096604428</v>
      </c>
      <c r="BE135" s="9">
        <v>40.898257155215916</v>
      </c>
      <c r="BF135" s="9">
        <v>35.42898493259318</v>
      </c>
      <c r="BG135" s="9">
        <v>8.995703265806359</v>
      </c>
      <c r="BH135" s="9">
        <v>14.305019465071013</v>
      </c>
      <c r="BI135" s="9">
        <v>10.550257731958762</v>
      </c>
      <c r="BJ135" s="9">
        <v>2.8717197750702907</v>
      </c>
      <c r="BK135" s="9">
        <v>0</v>
      </c>
      <c r="BL135" s="9">
        <v>270.45954329175976</v>
      </c>
      <c r="BM135" s="9">
        <v>56.88704130920625</v>
      </c>
      <c r="BN135" s="9">
        <v>100.62295076057963</v>
      </c>
      <c r="BO135" s="9">
        <v>6.626481508182539</v>
      </c>
      <c r="BP135" s="9">
        <v>0</v>
      </c>
      <c r="BQ135" s="9">
        <v>83.55319912046716</v>
      </c>
      <c r="BR135" s="9">
        <v>21.246402566505658</v>
      </c>
      <c r="BS135" s="9">
        <v>270.45954329175976</v>
      </c>
      <c r="BT135" s="9">
        <v>202.3621782856319</v>
      </c>
      <c r="BU135" s="9">
        <v>55.479983418643215</v>
      </c>
      <c r="BV135" s="9">
        <v>0.11363636363636363</v>
      </c>
      <c r="BW135" s="9">
        <v>1.8636363636363638</v>
      </c>
      <c r="BX135" s="9">
        <v>0.5876288659793815</v>
      </c>
      <c r="BY135" s="9">
        <v>3.516166822867854</v>
      </c>
      <c r="BZ135" s="9">
        <v>10.640108860211953</v>
      </c>
      <c r="CA135" s="9">
        <v>0</v>
      </c>
      <c r="CB135" s="9">
        <v>0.6444470477975632</v>
      </c>
      <c r="CC135" s="9">
        <v>0.11363636363636363</v>
      </c>
      <c r="CD135" s="9">
        <v>9.882025448778027</v>
      </c>
      <c r="CE135" s="9">
        <v>263.26335700382094</v>
      </c>
      <c r="CF135" s="9">
        <v>263.2479723884363</v>
      </c>
      <c r="CG135" s="9">
        <v>0.015384615384615385</v>
      </c>
      <c r="CH135" s="9">
        <v>0</v>
      </c>
      <c r="CI135" s="9">
        <v>35.744052339413166</v>
      </c>
      <c r="CJ135" s="9">
        <v>215.82093756758704</v>
      </c>
      <c r="CK135" s="9">
        <v>36.71155288010958</v>
      </c>
      <c r="CL135" s="9">
        <v>22.03912479273304</v>
      </c>
      <c r="CM135" s="9">
        <v>203.46417886237475</v>
      </c>
      <c r="CN135" s="9">
        <v>27.640298103957896</v>
      </c>
      <c r="CO135" s="9">
        <v>70.5078545166174</v>
      </c>
      <c r="CP135" s="9">
        <v>42.83636003172086</v>
      </c>
      <c r="CQ135" s="9">
        <v>8.108557421959484</v>
      </c>
      <c r="CR135" s="9">
        <v>3.7012652296157453</v>
      </c>
      <c r="CS135" s="9">
        <v>0</v>
      </c>
      <c r="CT135" s="9">
        <v>203.46417886237475</v>
      </c>
      <c r="CU135" s="9">
        <v>50.66984355850335</v>
      </c>
      <c r="CV135" s="9">
        <v>25.0623026458078</v>
      </c>
      <c r="CW135" s="9">
        <v>7.456809170211232</v>
      </c>
      <c r="CX135" s="9">
        <v>7.588369620070652</v>
      </c>
      <c r="CY135" s="9">
        <v>6.167915074616106</v>
      </c>
      <c r="CZ135" s="9">
        <v>4.394447047797563</v>
      </c>
      <c r="DA135" s="9">
        <v>8.108557421959484</v>
      </c>
      <c r="DB135" s="9">
        <v>3.75</v>
      </c>
      <c r="DC135" s="9">
        <v>2.8919075769591234</v>
      </c>
      <c r="DD135" s="9">
        <v>0</v>
      </c>
      <c r="DE135" s="9">
        <v>144.68577788191192</v>
      </c>
      <c r="DF135" s="9">
        <v>9.296701751856391</v>
      </c>
      <c r="DG135" s="9">
        <v>31.875654242664552</v>
      </c>
      <c r="DH135" s="9">
        <v>17.43071876577031</v>
      </c>
      <c r="DI135" s="9">
        <v>54.257937423401344</v>
      </c>
      <c r="DJ135" s="9">
        <v>31.824765698219306</v>
      </c>
      <c r="DK135" s="9">
        <v>144.68577788191192</v>
      </c>
      <c r="DL135" s="9">
        <v>18.706450508254633</v>
      </c>
      <c r="DM135" s="9">
        <v>2.7653846153846153</v>
      </c>
      <c r="DN135" s="9">
        <v>4.258083411433927</v>
      </c>
      <c r="DO135" s="9">
        <v>1.0722027972027972</v>
      </c>
      <c r="DP135" s="9">
        <v>0</v>
      </c>
      <c r="DQ135" s="9">
        <v>11.21887210727417</v>
      </c>
      <c r="DR135" s="9">
        <v>21.670560882416552</v>
      </c>
      <c r="DS135" s="9">
        <v>11.948325643428737</v>
      </c>
      <c r="DT135" s="9">
        <v>18.938209213466948</v>
      </c>
      <c r="DU135" s="9">
        <v>0.75</v>
      </c>
      <c r="DV135" s="9">
        <v>1.3376288659793816</v>
      </c>
      <c r="DW135" s="9">
        <v>0.9285379568884724</v>
      </c>
      <c r="DX135" s="9">
        <v>9.288894095595126</v>
      </c>
      <c r="DY135" s="9">
        <v>1.8636363636363638</v>
      </c>
      <c r="DZ135" s="9">
        <v>1.6524890058395214</v>
      </c>
      <c r="EA135" s="9">
        <v>15.02725470405883</v>
      </c>
      <c r="EB135" s="9">
        <v>14.662794679547257</v>
      </c>
      <c r="EC135" s="9">
        <v>8.596453031504577</v>
      </c>
      <c r="ED135" s="9">
        <v>144.68577788191192</v>
      </c>
      <c r="EE135" s="9">
        <v>24.412518924374595</v>
      </c>
      <c r="EF135" s="9">
        <v>20.48656189171653</v>
      </c>
      <c r="EG135" s="9">
        <v>16.059505443010597</v>
      </c>
      <c r="EH135" s="9">
        <v>12.70898997909307</v>
      </c>
      <c r="EI135" s="9">
        <v>30.98034208059981</v>
      </c>
      <c r="EJ135" s="9">
        <v>12.56236212241367</v>
      </c>
      <c r="EK135" s="9">
        <v>3.0777052844063153</v>
      </c>
      <c r="EL135" s="9">
        <v>11.670054430105978</v>
      </c>
      <c r="EM135" s="9">
        <v>12.727737726191334</v>
      </c>
      <c r="EN135" s="9">
        <v>223.3407667075193</v>
      </c>
      <c r="EO135" s="9">
        <v>43.91550537091774</v>
      </c>
      <c r="EP135" s="9">
        <v>49.89868070074255</v>
      </c>
      <c r="EQ135" s="9">
        <v>43.97562180087953</v>
      </c>
      <c r="ER135" s="9">
        <v>22.661078869584024</v>
      </c>
      <c r="ES135" s="9">
        <v>62.88987996539543</v>
      </c>
      <c r="ET135" s="9">
        <v>136.55654963593108</v>
      </c>
      <c r="EU135" s="9">
        <v>112.43711159974046</v>
      </c>
      <c r="EV135" s="9">
        <v>24.119438036190616</v>
      </c>
      <c r="EW135" s="9">
        <v>19.902788191190254</v>
      </c>
      <c r="EX135" s="9">
        <v>4.216649845000361</v>
      </c>
      <c r="EY135" s="9">
        <v>112.43711159974046</v>
      </c>
      <c r="EZ135" s="9">
        <v>76.36241438973397</v>
      </c>
      <c r="FA135" s="9">
        <v>29.906782135390387</v>
      </c>
      <c r="FB135" s="9">
        <v>4.7012652296157444</v>
      </c>
      <c r="FC135" s="9">
        <v>0.7166498450003604</v>
      </c>
      <c r="FD135" s="9">
        <v>0.75</v>
      </c>
      <c r="FE135" s="9">
        <v>10.00510237185495</v>
      </c>
      <c r="FF135" s="9">
        <v>15.52139355489871</v>
      </c>
      <c r="FG135" s="9">
        <v>11.538535433638527</v>
      </c>
      <c r="FH135" s="9">
        <v>20.31270276115637</v>
      </c>
      <c r="FI135" s="9">
        <v>22.405259173815875</v>
      </c>
      <c r="FJ135" s="9">
        <v>6.5054610338115495</v>
      </c>
      <c r="FK135" s="9">
        <v>6.917915074616106</v>
      </c>
      <c r="FL135" s="9">
        <v>2.4439225722730877</v>
      </c>
      <c r="FM135" s="9">
        <v>2.675257731958763</v>
      </c>
      <c r="FN135" s="9">
        <v>7.093172806574868</v>
      </c>
      <c r="FO135" s="9">
        <v>4.672718261120323</v>
      </c>
      <c r="FP135" s="9">
        <v>0.5876288659793815</v>
      </c>
      <c r="FQ135" s="9">
        <v>0</v>
      </c>
      <c r="FR135" s="9">
        <v>0.056818181818181816</v>
      </c>
      <c r="FS135" s="9">
        <v>1.7012237762237763</v>
      </c>
      <c r="FT135" s="9">
        <v>112.43711159974046</v>
      </c>
      <c r="FU135" s="9">
        <v>1.1704545454545454</v>
      </c>
      <c r="FV135" s="9">
        <v>32.52998341864321</v>
      </c>
      <c r="FW135" s="9">
        <v>11.92572273087737</v>
      </c>
      <c r="FX135" s="9">
        <v>3.077746737798284</v>
      </c>
      <c r="FY135" s="9">
        <v>7.093172806574868</v>
      </c>
      <c r="FZ135" s="9">
        <v>3.876522961574508</v>
      </c>
      <c r="GA135" s="9">
        <v>3.103013481363997</v>
      </c>
      <c r="GB135" s="9">
        <v>0.11363636363636363</v>
      </c>
      <c r="GC135" s="9">
        <v>2.4948381515391826</v>
      </c>
      <c r="GD135" s="9">
        <v>7.510264220315767</v>
      </c>
      <c r="GE135" s="9">
        <v>11.61632362482878</v>
      </c>
      <c r="GF135" s="9">
        <v>34.943311585321894</v>
      </c>
      <c r="GG135" s="9">
        <v>31.3711087881191</v>
      </c>
      <c r="GH135" s="9">
        <v>0</v>
      </c>
      <c r="GI135" s="9">
        <v>0.7653846153846153</v>
      </c>
      <c r="GJ135" s="9">
        <v>0.056818181818181816</v>
      </c>
      <c r="GK135" s="9">
        <v>1.75</v>
      </c>
      <c r="GL135" s="9">
        <v>1</v>
      </c>
      <c r="GM135" s="9">
        <v>182.19373332852712</v>
      </c>
      <c r="GN135" s="9">
        <v>38.345184197246056</v>
      </c>
      <c r="GO135" s="9">
        <v>0</v>
      </c>
      <c r="GP135" s="9">
        <v>3.9226353543363857</v>
      </c>
      <c r="GQ135" s="9">
        <v>14.042556412659506</v>
      </c>
      <c r="GR135" s="9">
        <v>2.2888940955951265</v>
      </c>
      <c r="GS135" s="9">
        <v>72.8663019969721</v>
      </c>
      <c r="GT135" s="9">
        <v>16.93408189748396</v>
      </c>
      <c r="GU135" s="9">
        <v>1</v>
      </c>
      <c r="GV135" s="9">
        <v>2.602972027972028</v>
      </c>
      <c r="GW135" s="9">
        <v>22.402213250666858</v>
      </c>
      <c r="GX135" s="9">
        <v>7.7888940955951265</v>
      </c>
    </row>
    <row r="136" spans="1:206" ht="12.75">
      <c r="A136" s="5" t="s">
        <v>480</v>
      </c>
      <c r="B136" s="9">
        <v>70.09</v>
      </c>
      <c r="C136" s="9">
        <v>119.95238095238095</v>
      </c>
      <c r="D136" s="9">
        <v>5.904761904761905</v>
      </c>
      <c r="E136" s="9">
        <v>10.476190476190476</v>
      </c>
      <c r="F136" s="9">
        <v>13</v>
      </c>
      <c r="G136" s="9">
        <v>27.333333333333332</v>
      </c>
      <c r="H136" s="9">
        <v>36.285714285714285</v>
      </c>
      <c r="I136" s="9">
        <v>18.61904761904762</v>
      </c>
      <c r="J136" s="9">
        <v>8.333333333333334</v>
      </c>
      <c r="K136" s="9">
        <v>16.38095238095238</v>
      </c>
      <c r="L136" s="9">
        <v>85.38095238095238</v>
      </c>
      <c r="M136" s="9">
        <v>18.19047619047619</v>
      </c>
      <c r="N136" s="9">
        <v>64.47619047619048</v>
      </c>
      <c r="O136" s="9">
        <v>55.476190476190474</v>
      </c>
      <c r="P136" s="9">
        <v>119.95238095238095</v>
      </c>
      <c r="Q136" s="9">
        <v>0</v>
      </c>
      <c r="R136" s="9">
        <v>52.285714285714285</v>
      </c>
      <c r="S136" s="9">
        <v>16.714285714285715</v>
      </c>
      <c r="T136" s="9">
        <v>17.428571428571427</v>
      </c>
      <c r="U136" s="9">
        <v>7.9523809523809526</v>
      </c>
      <c r="V136" s="9">
        <v>7.523809523809524</v>
      </c>
      <c r="W136" s="9">
        <v>1.5714285714285714</v>
      </c>
      <c r="X136" s="9">
        <v>1.0952380952380953</v>
      </c>
      <c r="Y136" s="9">
        <v>33.142857142857146</v>
      </c>
      <c r="Z136" s="9">
        <v>0.2857142857142857</v>
      </c>
      <c r="AA136" s="9">
        <v>0</v>
      </c>
      <c r="AB136" s="9">
        <v>11.666666666666666</v>
      </c>
      <c r="AC136" s="9">
        <v>7.190476190476191</v>
      </c>
      <c r="AD136" s="9">
        <v>101.42857142857143</v>
      </c>
      <c r="AE136" s="9">
        <v>2.2857142857142856</v>
      </c>
      <c r="AF136" s="9">
        <v>16.38095238095238</v>
      </c>
      <c r="AG136" s="9">
        <v>20.666666666666668</v>
      </c>
      <c r="AH136" s="9">
        <v>12.952380952380953</v>
      </c>
      <c r="AI136" s="9">
        <v>68.14285714285714</v>
      </c>
      <c r="AJ136" s="9">
        <v>33.61904761904762</v>
      </c>
      <c r="AK136" s="9">
        <v>16.428571428571427</v>
      </c>
      <c r="AL136" s="9">
        <v>1.6666666666666665</v>
      </c>
      <c r="AM136" s="9">
        <v>0.09523809523809523</v>
      </c>
      <c r="AN136" s="9">
        <v>10.333333333333334</v>
      </c>
      <c r="AO136" s="9">
        <v>10.904761904761905</v>
      </c>
      <c r="AP136" s="9">
        <v>98.71428571428571</v>
      </c>
      <c r="AQ136" s="9">
        <v>104.52380952380952</v>
      </c>
      <c r="AR136" s="9">
        <v>6.857142857142857</v>
      </c>
      <c r="AS136" s="9">
        <v>1.0952380952380953</v>
      </c>
      <c r="AT136" s="9">
        <v>4.095238095238095</v>
      </c>
      <c r="AU136" s="9">
        <v>3.380952380952381</v>
      </c>
      <c r="AV136" s="9">
        <v>119.95238095238095</v>
      </c>
      <c r="AW136" s="9">
        <v>84.71428571428571</v>
      </c>
      <c r="AX136" s="9">
        <v>30.857142857142858</v>
      </c>
      <c r="AY136" s="9">
        <v>2.0952380952380953</v>
      </c>
      <c r="AZ136" s="9">
        <v>0.2857142857142857</v>
      </c>
      <c r="BA136" s="9">
        <v>1</v>
      </c>
      <c r="BB136" s="9">
        <v>0</v>
      </c>
      <c r="BC136" s="9">
        <v>119.95238095238095</v>
      </c>
      <c r="BD136" s="9">
        <v>60.19047619047619</v>
      </c>
      <c r="BE136" s="9">
        <v>19.428571428571427</v>
      </c>
      <c r="BF136" s="9">
        <v>19.428571428571427</v>
      </c>
      <c r="BG136" s="9">
        <v>5.285714285714286</v>
      </c>
      <c r="BH136" s="9">
        <v>8.380952380952381</v>
      </c>
      <c r="BI136" s="9">
        <v>4.9523809523809526</v>
      </c>
      <c r="BJ136" s="9">
        <v>2.2857142857142856</v>
      </c>
      <c r="BK136" s="9">
        <v>0</v>
      </c>
      <c r="BL136" s="9">
        <v>119.95238095238095</v>
      </c>
      <c r="BM136" s="9">
        <v>38.23809523809524</v>
      </c>
      <c r="BN136" s="9">
        <v>4.190476190476191</v>
      </c>
      <c r="BO136" s="9">
        <v>11.952380952380953</v>
      </c>
      <c r="BP136" s="9">
        <v>0</v>
      </c>
      <c r="BQ136" s="9">
        <v>48.19047619047619</v>
      </c>
      <c r="BR136" s="9">
        <v>16.19047619047619</v>
      </c>
      <c r="BS136" s="9">
        <v>119.95238095238095</v>
      </c>
      <c r="BT136" s="9">
        <v>76.52380952380952</v>
      </c>
      <c r="BU136" s="9">
        <v>32.57142857142857</v>
      </c>
      <c r="BV136" s="9">
        <v>0</v>
      </c>
      <c r="BW136" s="9">
        <v>0.09523809523809523</v>
      </c>
      <c r="BX136" s="9">
        <v>2</v>
      </c>
      <c r="BY136" s="9">
        <v>3.2857142857142856</v>
      </c>
      <c r="BZ136" s="9">
        <v>7.761904761904762</v>
      </c>
      <c r="CA136" s="9">
        <v>2</v>
      </c>
      <c r="CB136" s="9">
        <v>1.2857142857142856</v>
      </c>
      <c r="CC136" s="9">
        <v>2</v>
      </c>
      <c r="CD136" s="9">
        <v>2.4761904761904763</v>
      </c>
      <c r="CE136" s="9">
        <v>115.80952380952381</v>
      </c>
      <c r="CF136" s="9">
        <v>115.61904761904762</v>
      </c>
      <c r="CG136" s="9">
        <v>0.19047619047619047</v>
      </c>
      <c r="CH136" s="9">
        <v>0</v>
      </c>
      <c r="CI136" s="9">
        <v>1.6666666666666665</v>
      </c>
      <c r="CJ136" s="9">
        <v>113.76190476190476</v>
      </c>
      <c r="CK136" s="9">
        <v>22</v>
      </c>
      <c r="CL136" s="9">
        <v>0.7619047619047619</v>
      </c>
      <c r="CM136" s="9">
        <v>95.23809523809524</v>
      </c>
      <c r="CN136" s="9">
        <v>13</v>
      </c>
      <c r="CO136" s="9">
        <v>51.857142857142854</v>
      </c>
      <c r="CP136" s="9">
        <v>14.428571428571429</v>
      </c>
      <c r="CQ136" s="9">
        <v>3.2857142857142856</v>
      </c>
      <c r="CR136" s="9">
        <v>2</v>
      </c>
      <c r="CS136" s="9">
        <v>0.09523809523809523</v>
      </c>
      <c r="CT136" s="9">
        <v>95.23809523809524</v>
      </c>
      <c r="CU136" s="9">
        <v>10.571428571428571</v>
      </c>
      <c r="CV136" s="9">
        <v>8.238095238095237</v>
      </c>
      <c r="CW136" s="9">
        <v>1.4761904761904763</v>
      </c>
      <c r="CX136" s="9">
        <v>0.47619047619047616</v>
      </c>
      <c r="CY136" s="9">
        <v>0.2857142857142857</v>
      </c>
      <c r="CZ136" s="9">
        <v>0.09523809523809523</v>
      </c>
      <c r="DA136" s="9">
        <v>3.2857142857142856</v>
      </c>
      <c r="DB136" s="9">
        <v>0</v>
      </c>
      <c r="DC136" s="9">
        <v>1</v>
      </c>
      <c r="DD136" s="9">
        <v>0.09523809523809523</v>
      </c>
      <c r="DE136" s="9">
        <v>81.28571428571429</v>
      </c>
      <c r="DF136" s="9">
        <v>4.666666666666667</v>
      </c>
      <c r="DG136" s="9">
        <v>12.80952380952381</v>
      </c>
      <c r="DH136" s="9">
        <v>16.857142857142858</v>
      </c>
      <c r="DI136" s="9">
        <v>31.61904761904762</v>
      </c>
      <c r="DJ136" s="9">
        <v>15.333333333333334</v>
      </c>
      <c r="DK136" s="9">
        <v>81.28571428571429</v>
      </c>
      <c r="DL136" s="9">
        <v>2.4761904761904763</v>
      </c>
      <c r="DM136" s="9">
        <v>2.1904761904761907</v>
      </c>
      <c r="DN136" s="9">
        <v>4.857142857142857</v>
      </c>
      <c r="DO136" s="9">
        <v>0.19047619047619047</v>
      </c>
      <c r="DP136" s="9">
        <v>0</v>
      </c>
      <c r="DQ136" s="9">
        <v>4.666666666666667</v>
      </c>
      <c r="DR136" s="9">
        <v>5.666666666666667</v>
      </c>
      <c r="DS136" s="9">
        <v>2.1904761904761907</v>
      </c>
      <c r="DT136" s="9">
        <v>4.095238095238095</v>
      </c>
      <c r="DU136" s="9">
        <v>1.2857142857142856</v>
      </c>
      <c r="DV136" s="9">
        <v>0.19047619047619047</v>
      </c>
      <c r="DW136" s="9">
        <v>2</v>
      </c>
      <c r="DX136" s="9">
        <v>5.190476190476191</v>
      </c>
      <c r="DY136" s="9">
        <v>12.380952380952381</v>
      </c>
      <c r="DZ136" s="9">
        <v>4.9523809523809526</v>
      </c>
      <c r="EA136" s="9">
        <v>5.9523809523809526</v>
      </c>
      <c r="EB136" s="9">
        <v>19.142857142857142</v>
      </c>
      <c r="EC136" s="9">
        <v>3.857142857142857</v>
      </c>
      <c r="ED136" s="9">
        <v>81.28571428571429</v>
      </c>
      <c r="EE136" s="9">
        <v>10.142857142857142</v>
      </c>
      <c r="EF136" s="9">
        <v>19.714285714285715</v>
      </c>
      <c r="EG136" s="9">
        <v>6.0476190476190474</v>
      </c>
      <c r="EH136" s="9">
        <v>6.571428571428571</v>
      </c>
      <c r="EI136" s="9">
        <v>13.714285714285714</v>
      </c>
      <c r="EJ136" s="9">
        <v>6.857142857142857</v>
      </c>
      <c r="EK136" s="9">
        <v>6.285714285714286</v>
      </c>
      <c r="EL136" s="9">
        <v>4.571428571428571</v>
      </c>
      <c r="EM136" s="9">
        <v>7.380952380952381</v>
      </c>
      <c r="EN136" s="9">
        <v>103.57142857142857</v>
      </c>
      <c r="EO136" s="9">
        <v>13.285714285714285</v>
      </c>
      <c r="EP136" s="9">
        <v>20.428571428571427</v>
      </c>
      <c r="EQ136" s="9">
        <v>10</v>
      </c>
      <c r="ER136" s="9">
        <v>18.952380952380953</v>
      </c>
      <c r="ES136" s="9">
        <v>40.904761904761905</v>
      </c>
      <c r="ET136" s="9">
        <v>56.95238095238095</v>
      </c>
      <c r="EU136" s="9">
        <v>52.285714285714285</v>
      </c>
      <c r="EV136" s="9">
        <v>4.666666666666667</v>
      </c>
      <c r="EW136" s="9">
        <v>0.38095238095238093</v>
      </c>
      <c r="EX136" s="9">
        <v>4.285714285714286</v>
      </c>
      <c r="EY136" s="9">
        <v>52.285714285714285</v>
      </c>
      <c r="EZ136" s="9">
        <v>38.61904761904762</v>
      </c>
      <c r="FA136" s="9">
        <v>11.571428571428571</v>
      </c>
      <c r="FB136" s="9">
        <v>2.0952380952380953</v>
      </c>
      <c r="FC136" s="9">
        <v>0</v>
      </c>
      <c r="FD136" s="9">
        <v>0</v>
      </c>
      <c r="FE136" s="9">
        <v>5.857142857142857</v>
      </c>
      <c r="FF136" s="9">
        <v>10.857142857142858</v>
      </c>
      <c r="FG136" s="9">
        <v>3.4761904761904763</v>
      </c>
      <c r="FH136" s="9">
        <v>8.571428571428571</v>
      </c>
      <c r="FI136" s="9">
        <v>10.19047619047619</v>
      </c>
      <c r="FJ136" s="9">
        <v>3.6666666666666665</v>
      </c>
      <c r="FK136" s="9">
        <v>3.1904761904761907</v>
      </c>
      <c r="FL136" s="9">
        <v>0.2857142857142857</v>
      </c>
      <c r="FM136" s="9">
        <v>1</v>
      </c>
      <c r="FN136" s="9">
        <v>0</v>
      </c>
      <c r="FO136" s="9">
        <v>2.1904761904761907</v>
      </c>
      <c r="FP136" s="9">
        <v>0</v>
      </c>
      <c r="FQ136" s="9">
        <v>0</v>
      </c>
      <c r="FR136" s="9">
        <v>0</v>
      </c>
      <c r="FS136" s="9">
        <v>3</v>
      </c>
      <c r="FT136" s="9">
        <v>52.285714285714285</v>
      </c>
      <c r="FU136" s="9">
        <v>0.09523809523809523</v>
      </c>
      <c r="FV136" s="9">
        <v>10.476190476190476</v>
      </c>
      <c r="FW136" s="9">
        <v>5.238095238095238</v>
      </c>
      <c r="FX136" s="9">
        <v>2.761904761904762</v>
      </c>
      <c r="FY136" s="9">
        <v>0</v>
      </c>
      <c r="FZ136" s="9">
        <v>0</v>
      </c>
      <c r="GA136" s="9">
        <v>0</v>
      </c>
      <c r="GB136" s="9">
        <v>0</v>
      </c>
      <c r="GC136" s="9">
        <v>4.285714285714286</v>
      </c>
      <c r="GD136" s="9">
        <v>1.5714285714285714</v>
      </c>
      <c r="GE136" s="9">
        <v>6.761904761904762</v>
      </c>
      <c r="GF136" s="9">
        <v>11.619047619047619</v>
      </c>
      <c r="GG136" s="9">
        <v>8.428571428571429</v>
      </c>
      <c r="GH136" s="9">
        <v>0</v>
      </c>
      <c r="GI136" s="9">
        <v>0.09523809523809523</v>
      </c>
      <c r="GJ136" s="9">
        <v>0</v>
      </c>
      <c r="GK136" s="9">
        <v>2.0952380952380953</v>
      </c>
      <c r="GL136" s="9">
        <v>1</v>
      </c>
      <c r="GM136" s="9">
        <v>94.42857142857143</v>
      </c>
      <c r="GN136" s="9">
        <v>16.714285714285715</v>
      </c>
      <c r="GO136" s="9">
        <v>0</v>
      </c>
      <c r="GP136" s="9">
        <v>2</v>
      </c>
      <c r="GQ136" s="9">
        <v>10.428571428571429</v>
      </c>
      <c r="GR136" s="9">
        <v>0</v>
      </c>
      <c r="GS136" s="9">
        <v>54.19047619047619</v>
      </c>
      <c r="GT136" s="9">
        <v>6.857142857142857</v>
      </c>
      <c r="GU136" s="9">
        <v>0</v>
      </c>
      <c r="GV136" s="9">
        <v>0.09523809523809523</v>
      </c>
      <c r="GW136" s="9">
        <v>2.0476190476190474</v>
      </c>
      <c r="GX136" s="9">
        <v>2.0952380952380953</v>
      </c>
    </row>
    <row r="137" spans="1:206" ht="12.75">
      <c r="A137" s="5" t="s">
        <v>481</v>
      </c>
      <c r="B137" s="9">
        <v>47.44</v>
      </c>
      <c r="C137" s="9">
        <v>3582.8062902259812</v>
      </c>
      <c r="D137" s="9">
        <v>193.7448052462568</v>
      </c>
      <c r="E137" s="9">
        <v>462.8811586754327</v>
      </c>
      <c r="F137" s="9">
        <v>522.3679462698933</v>
      </c>
      <c r="G137" s="9">
        <v>672.6498467256802</v>
      </c>
      <c r="H137" s="9">
        <v>823.3235202612404</v>
      </c>
      <c r="I137" s="9">
        <v>616.422253175045</v>
      </c>
      <c r="J137" s="9">
        <v>291.41675987243315</v>
      </c>
      <c r="K137" s="9">
        <v>656.6259639216894</v>
      </c>
      <c r="L137" s="9">
        <v>2257.5493394953105</v>
      </c>
      <c r="M137" s="9">
        <v>668.6309868089813</v>
      </c>
      <c r="N137" s="9">
        <v>1789.3265595232806</v>
      </c>
      <c r="O137" s="9">
        <v>1793.4797307027006</v>
      </c>
      <c r="P137" s="9">
        <v>3550.9937902259812</v>
      </c>
      <c r="Q137" s="9">
        <v>31.8125</v>
      </c>
      <c r="R137" s="9">
        <v>1506.9879766311972</v>
      </c>
      <c r="S137" s="9">
        <v>395.012811506335</v>
      </c>
      <c r="T137" s="9">
        <v>585.7802456110308</v>
      </c>
      <c r="U137" s="9">
        <v>249.71671772285276</v>
      </c>
      <c r="V137" s="9">
        <v>179.79597106855505</v>
      </c>
      <c r="W137" s="9">
        <v>73.7184461374435</v>
      </c>
      <c r="X137" s="9">
        <v>22.963784584980235</v>
      </c>
      <c r="Y137" s="9">
        <v>1089.6580209354088</v>
      </c>
      <c r="Z137" s="9">
        <v>172.58423913043478</v>
      </c>
      <c r="AA137" s="9">
        <v>96</v>
      </c>
      <c r="AB137" s="9">
        <v>117.07445918293028</v>
      </c>
      <c r="AC137" s="9">
        <v>21.983757382423423</v>
      </c>
      <c r="AD137" s="9">
        <v>2144.5232435933563</v>
      </c>
      <c r="AE137" s="9">
        <v>211.82386111166215</v>
      </c>
      <c r="AF137" s="9">
        <v>672.577684311736</v>
      </c>
      <c r="AG137" s="9">
        <v>455.0517693881686</v>
      </c>
      <c r="AH137" s="9">
        <v>167.5346618196305</v>
      </c>
      <c r="AI137" s="9">
        <v>2055.1204275550404</v>
      </c>
      <c r="AJ137" s="9">
        <v>955.8550297382156</v>
      </c>
      <c r="AK137" s="9">
        <v>430.2984863458217</v>
      </c>
      <c r="AL137" s="9">
        <v>110.39969170676987</v>
      </c>
      <c r="AM137" s="9">
        <v>31.132654880133874</v>
      </c>
      <c r="AN137" s="9">
        <v>258.782544132468</v>
      </c>
      <c r="AO137" s="9">
        <v>399.17260254547074</v>
      </c>
      <c r="AP137" s="9">
        <v>2924.8511435480423</v>
      </c>
      <c r="AQ137" s="9">
        <v>3286.4047236226265</v>
      </c>
      <c r="AR137" s="9">
        <v>165.39299889154194</v>
      </c>
      <c r="AS137" s="9">
        <v>31.700676968487286</v>
      </c>
      <c r="AT137" s="9">
        <v>19.707343008397228</v>
      </c>
      <c r="AU137" s="9">
        <v>79.60054773492806</v>
      </c>
      <c r="AV137" s="9">
        <v>3582.8062902259812</v>
      </c>
      <c r="AW137" s="9">
        <v>3000.051026455632</v>
      </c>
      <c r="AX137" s="9">
        <v>468.20697167266354</v>
      </c>
      <c r="AY137" s="9">
        <v>17.127272727272725</v>
      </c>
      <c r="AZ137" s="9">
        <v>22.528758009227786</v>
      </c>
      <c r="BA137" s="9">
        <v>40.904309553956345</v>
      </c>
      <c r="BB137" s="9">
        <v>22</v>
      </c>
      <c r="BC137" s="9">
        <v>3582.8062902259812</v>
      </c>
      <c r="BD137" s="9">
        <v>2390.339617816268</v>
      </c>
      <c r="BE137" s="9">
        <v>299.2993940525875</v>
      </c>
      <c r="BF137" s="9">
        <v>509.32901312961013</v>
      </c>
      <c r="BG137" s="9">
        <v>82.64680681573071</v>
      </c>
      <c r="BH137" s="9">
        <v>143.5040517671424</v>
      </c>
      <c r="BI137" s="9">
        <v>96.75957768292325</v>
      </c>
      <c r="BJ137" s="9">
        <v>53.92782896171946</v>
      </c>
      <c r="BK137" s="9">
        <v>7</v>
      </c>
      <c r="BL137" s="9">
        <v>3582.8062902259812</v>
      </c>
      <c r="BM137" s="9">
        <v>1584.4454723448503</v>
      </c>
      <c r="BN137" s="9">
        <v>173.55272116585093</v>
      </c>
      <c r="BO137" s="9">
        <v>319.523789162553</v>
      </c>
      <c r="BP137" s="9">
        <v>15</v>
      </c>
      <c r="BQ137" s="9">
        <v>1194.6476011026823</v>
      </c>
      <c r="BR137" s="9">
        <v>274.3687383932572</v>
      </c>
      <c r="BS137" s="9">
        <v>3582.8062902259812</v>
      </c>
      <c r="BT137" s="9">
        <v>2897.9247865425514</v>
      </c>
      <c r="BU137" s="9">
        <v>519.6437265367598</v>
      </c>
      <c r="BV137" s="9">
        <v>16.34251632078137</v>
      </c>
      <c r="BW137" s="9">
        <v>9.189772727272727</v>
      </c>
      <c r="BX137" s="9">
        <v>10.127272727272727</v>
      </c>
      <c r="BY137" s="9">
        <v>71.88289924284395</v>
      </c>
      <c r="BZ137" s="9">
        <v>139.7054880986158</v>
      </c>
      <c r="CA137" s="9">
        <v>12.976470588235294</v>
      </c>
      <c r="CB137" s="9">
        <v>21.297303115017137</v>
      </c>
      <c r="CC137" s="9">
        <v>21.96470588235294</v>
      </c>
      <c r="CD137" s="9">
        <v>83.46700851301043</v>
      </c>
      <c r="CE137" s="9">
        <v>3472.3695916670877</v>
      </c>
      <c r="CF137" s="9">
        <v>3446.178007345612</v>
      </c>
      <c r="CG137" s="9">
        <v>20.191584321475627</v>
      </c>
      <c r="CH137" s="9">
        <v>6</v>
      </c>
      <c r="CI137" s="9">
        <v>124.06221347246455</v>
      </c>
      <c r="CJ137" s="9">
        <v>3295.4912187802397</v>
      </c>
      <c r="CK137" s="9">
        <v>752.4384326979518</v>
      </c>
      <c r="CL137" s="9">
        <v>161.79898375989285</v>
      </c>
      <c r="CM137" s="9">
        <v>2634.7635664318586</v>
      </c>
      <c r="CN137" s="9">
        <v>373.8605983090412</v>
      </c>
      <c r="CO137" s="9">
        <v>1049.8375879889077</v>
      </c>
      <c r="CP137" s="9">
        <v>287.4656990666641</v>
      </c>
      <c r="CQ137" s="9">
        <v>96.50339135654261</v>
      </c>
      <c r="CR137" s="9">
        <v>36.03277149399691</v>
      </c>
      <c r="CS137" s="9">
        <v>5.612244897959184</v>
      </c>
      <c r="CT137" s="9">
        <v>2634.7635664318586</v>
      </c>
      <c r="CU137" s="9">
        <v>785.4512733187471</v>
      </c>
      <c r="CV137" s="9">
        <v>439.42205817180917</v>
      </c>
      <c r="CW137" s="9">
        <v>89.60558759100574</v>
      </c>
      <c r="CX137" s="9">
        <v>123.91775443783877</v>
      </c>
      <c r="CY137" s="9">
        <v>87.53103066527815</v>
      </c>
      <c r="CZ137" s="9">
        <v>44.97484245281522</v>
      </c>
      <c r="DA137" s="9">
        <v>96.50339135654261</v>
      </c>
      <c r="DB137" s="9">
        <v>15.200960384153662</v>
      </c>
      <c r="DC137" s="9">
        <v>21.16298019207683</v>
      </c>
      <c r="DD137" s="9">
        <v>4.612244897959184</v>
      </c>
      <c r="DE137" s="9">
        <v>1747.1966568586097</v>
      </c>
      <c r="DF137" s="9">
        <v>129.69694807586353</v>
      </c>
      <c r="DG137" s="9">
        <v>337.0913084408486</v>
      </c>
      <c r="DH137" s="9">
        <v>292.6339607941848</v>
      </c>
      <c r="DI137" s="9">
        <v>694.7746049712803</v>
      </c>
      <c r="DJ137" s="9">
        <v>292.9998345764326</v>
      </c>
      <c r="DK137" s="9">
        <v>1747.1966568586097</v>
      </c>
      <c r="DL137" s="9">
        <v>60.59320993219423</v>
      </c>
      <c r="DM137" s="9">
        <v>28.27584747147109</v>
      </c>
      <c r="DN137" s="9">
        <v>141.13782863947998</v>
      </c>
      <c r="DO137" s="9">
        <v>25.33204944628454</v>
      </c>
      <c r="DP137" s="9">
        <v>18.01966536221613</v>
      </c>
      <c r="DQ137" s="9">
        <v>218.77667190834617</v>
      </c>
      <c r="DR137" s="9">
        <v>263.3002978011529</v>
      </c>
      <c r="DS137" s="9">
        <v>83.85926533263907</v>
      </c>
      <c r="DT137" s="9">
        <v>100.40162192359207</v>
      </c>
      <c r="DU137" s="9">
        <v>32.77094769333039</v>
      </c>
      <c r="DV137" s="9">
        <v>13.127272727272727</v>
      </c>
      <c r="DW137" s="9">
        <v>14.2798173617273</v>
      </c>
      <c r="DX137" s="9">
        <v>80.13906495428307</v>
      </c>
      <c r="DY137" s="9">
        <v>63.13541005334941</v>
      </c>
      <c r="DZ137" s="9">
        <v>135.44154201420557</v>
      </c>
      <c r="EA137" s="9">
        <v>129.6640420537947</v>
      </c>
      <c r="EB137" s="9">
        <v>258.2934305623769</v>
      </c>
      <c r="EC137" s="9">
        <v>80.64867162089371</v>
      </c>
      <c r="ED137" s="9">
        <v>1747.1966568586097</v>
      </c>
      <c r="EE137" s="9">
        <v>168.17685152350384</v>
      </c>
      <c r="EF137" s="9">
        <v>249.56521046606176</v>
      </c>
      <c r="EG137" s="9">
        <v>184.0361398673951</v>
      </c>
      <c r="EH137" s="9">
        <v>174.93262470234058</v>
      </c>
      <c r="EI137" s="9">
        <v>348.5940466467077</v>
      </c>
      <c r="EJ137" s="9">
        <v>160.9477517193839</v>
      </c>
      <c r="EK137" s="9">
        <v>125.30031775556071</v>
      </c>
      <c r="EL137" s="9">
        <v>170.71080353494796</v>
      </c>
      <c r="EM137" s="9">
        <v>164.9329106427085</v>
      </c>
      <c r="EN137" s="9">
        <v>2926.180326304292</v>
      </c>
      <c r="EO137" s="9">
        <v>790.1831591577533</v>
      </c>
      <c r="EP137" s="9">
        <v>773.139902440094</v>
      </c>
      <c r="EQ137" s="9">
        <v>398.6583543739416</v>
      </c>
      <c r="ER137" s="9">
        <v>256.5320043949291</v>
      </c>
      <c r="ES137" s="9">
        <v>707.6669059375738</v>
      </c>
      <c r="ET137" s="9">
        <v>1567.0888163723037</v>
      </c>
      <c r="EU137" s="9">
        <v>1506.9879766311972</v>
      </c>
      <c r="EV137" s="9">
        <v>60.10083974110621</v>
      </c>
      <c r="EW137" s="9">
        <v>8.736538059911808</v>
      </c>
      <c r="EX137" s="9">
        <v>51.36430168119441</v>
      </c>
      <c r="EY137" s="9">
        <v>1506.9879766311972</v>
      </c>
      <c r="EZ137" s="9">
        <v>759.0700624180337</v>
      </c>
      <c r="FA137" s="9">
        <v>517.1979575941525</v>
      </c>
      <c r="FB137" s="9">
        <v>124.67842136854742</v>
      </c>
      <c r="FC137" s="9">
        <v>101.25454545454545</v>
      </c>
      <c r="FD137" s="9">
        <v>4.786989795918368</v>
      </c>
      <c r="FE137" s="9">
        <v>174.76357076641787</v>
      </c>
      <c r="FF137" s="9">
        <v>220.2492407399171</v>
      </c>
      <c r="FG137" s="9">
        <v>139.9797101413545</v>
      </c>
      <c r="FH137" s="9">
        <v>266.37024439853565</v>
      </c>
      <c r="FI137" s="9">
        <v>248.20099590862583</v>
      </c>
      <c r="FJ137" s="9">
        <v>104.04076371274259</v>
      </c>
      <c r="FK137" s="9">
        <v>70.79607980746468</v>
      </c>
      <c r="FL137" s="9">
        <v>63.03987638533675</v>
      </c>
      <c r="FM137" s="9">
        <v>6.242780748663102</v>
      </c>
      <c r="FN137" s="9">
        <v>96.82958364378182</v>
      </c>
      <c r="FO137" s="9">
        <v>53.001044176659185</v>
      </c>
      <c r="FP137" s="9">
        <v>21.17295461662926</v>
      </c>
      <c r="FQ137" s="9">
        <v>0</v>
      </c>
      <c r="FR137" s="9">
        <v>8.136341354723708</v>
      </c>
      <c r="FS137" s="9">
        <v>34.164790230345204</v>
      </c>
      <c r="FT137" s="9">
        <v>1506.9879766311972</v>
      </c>
      <c r="FU137" s="9">
        <v>49.976470588235294</v>
      </c>
      <c r="FV137" s="9">
        <v>429.24341055437367</v>
      </c>
      <c r="FW137" s="9">
        <v>165.64106193074878</v>
      </c>
      <c r="FX137" s="9">
        <v>86.79038285084023</v>
      </c>
      <c r="FY137" s="9">
        <v>96.82958364378182</v>
      </c>
      <c r="FZ137" s="9">
        <v>35.79178102666373</v>
      </c>
      <c r="GA137" s="9">
        <v>20.0613320288828</v>
      </c>
      <c r="GB137" s="9">
        <v>40.976470588235294</v>
      </c>
      <c r="GC137" s="9">
        <v>70.56144646010222</v>
      </c>
      <c r="GD137" s="9">
        <v>104.20212430631571</v>
      </c>
      <c r="GE137" s="9">
        <v>164.21463556611752</v>
      </c>
      <c r="GF137" s="9">
        <v>434.13656094134404</v>
      </c>
      <c r="GG137" s="9">
        <v>333.293632940104</v>
      </c>
      <c r="GH137" s="9">
        <v>1</v>
      </c>
      <c r="GI137" s="9">
        <v>62.5625</v>
      </c>
      <c r="GJ137" s="9">
        <v>9</v>
      </c>
      <c r="GK137" s="9">
        <v>15.548988607300629</v>
      </c>
      <c r="GL137" s="9">
        <v>12.731439393939393</v>
      </c>
      <c r="GM137" s="9">
        <v>2322.283599830236</v>
      </c>
      <c r="GN137" s="9">
        <v>286.6229492987728</v>
      </c>
      <c r="GO137" s="9">
        <v>0</v>
      </c>
      <c r="GP137" s="9">
        <v>116.1218890896994</v>
      </c>
      <c r="GQ137" s="9">
        <v>262.6742309517264</v>
      </c>
      <c r="GR137" s="9">
        <v>8.041666666666668</v>
      </c>
      <c r="GS137" s="9">
        <v>1136.1924694419415</v>
      </c>
      <c r="GT137" s="9">
        <v>243.15710586820566</v>
      </c>
      <c r="GU137" s="9">
        <v>3.612244897959184</v>
      </c>
      <c r="GV137" s="9">
        <v>34.79095982861929</v>
      </c>
      <c r="GW137" s="9">
        <v>200.22577711331212</v>
      </c>
      <c r="GX137" s="9">
        <v>30.84430667333365</v>
      </c>
    </row>
    <row r="138" spans="1:206" ht="12.75">
      <c r="A138" s="5" t="s">
        <v>482</v>
      </c>
      <c r="B138" s="9">
        <v>33.01</v>
      </c>
      <c r="C138" s="9">
        <v>900.1766513056835</v>
      </c>
      <c r="D138" s="9">
        <v>51.625192012288785</v>
      </c>
      <c r="E138" s="9">
        <v>131.9700460829493</v>
      </c>
      <c r="F138" s="9">
        <v>114.48924731182797</v>
      </c>
      <c r="G138" s="9">
        <v>146.54608294930875</v>
      </c>
      <c r="H138" s="9">
        <v>254.89400921658986</v>
      </c>
      <c r="I138" s="9">
        <v>129.02688172043008</v>
      </c>
      <c r="J138" s="9">
        <v>71.62519201228879</v>
      </c>
      <c r="K138" s="9">
        <v>183.5952380952381</v>
      </c>
      <c r="L138" s="9">
        <v>566.7019969278034</v>
      </c>
      <c r="M138" s="9">
        <v>149.8794162826421</v>
      </c>
      <c r="N138" s="9">
        <v>431.53917050691246</v>
      </c>
      <c r="O138" s="9">
        <v>468.63748079877115</v>
      </c>
      <c r="P138" s="9">
        <v>900.1766513056835</v>
      </c>
      <c r="Q138" s="9">
        <v>0</v>
      </c>
      <c r="R138" s="9">
        <v>358.9047619047619</v>
      </c>
      <c r="S138" s="9">
        <v>74.67050691244239</v>
      </c>
      <c r="T138" s="9">
        <v>144.16820276497697</v>
      </c>
      <c r="U138" s="9">
        <v>53.81566820276498</v>
      </c>
      <c r="V138" s="9">
        <v>63.72119815668203</v>
      </c>
      <c r="W138" s="9">
        <v>15.337173579109063</v>
      </c>
      <c r="X138" s="9">
        <v>7.192012288786483</v>
      </c>
      <c r="Y138" s="9">
        <v>256.94239631336404</v>
      </c>
      <c r="Z138" s="9">
        <v>32.144393241167435</v>
      </c>
      <c r="AA138" s="9">
        <v>9.095238095238095</v>
      </c>
      <c r="AB138" s="9">
        <v>43.625960061443934</v>
      </c>
      <c r="AC138" s="9">
        <v>10.096774193548388</v>
      </c>
      <c r="AD138" s="9">
        <v>570.184331797235</v>
      </c>
      <c r="AE138" s="9">
        <v>29.238863287250382</v>
      </c>
      <c r="AF138" s="9">
        <v>152.44239631336404</v>
      </c>
      <c r="AG138" s="9">
        <v>128.35944700460828</v>
      </c>
      <c r="AH138" s="9">
        <v>48.86405529953917</v>
      </c>
      <c r="AI138" s="9">
        <v>510.5099846390169</v>
      </c>
      <c r="AJ138" s="9">
        <v>277.02918586789554</v>
      </c>
      <c r="AK138" s="9">
        <v>87.25192012288787</v>
      </c>
      <c r="AL138" s="9">
        <v>19.337173579109063</v>
      </c>
      <c r="AM138" s="9">
        <v>6.048387096774194</v>
      </c>
      <c r="AN138" s="9">
        <v>47.4815668202765</v>
      </c>
      <c r="AO138" s="9">
        <v>90.394777265745</v>
      </c>
      <c r="AP138" s="9">
        <v>762.300307219662</v>
      </c>
      <c r="AQ138" s="9">
        <v>828.6827956989248</v>
      </c>
      <c r="AR138" s="9">
        <v>47.916282642089094</v>
      </c>
      <c r="AS138" s="9">
        <v>8.096774193548388</v>
      </c>
      <c r="AT138" s="9">
        <v>5.23963133640553</v>
      </c>
      <c r="AU138" s="9">
        <v>10.241167434715821</v>
      </c>
      <c r="AV138" s="9">
        <v>900.1766513056835</v>
      </c>
      <c r="AW138" s="9">
        <v>709.7204301075269</v>
      </c>
      <c r="AX138" s="9">
        <v>158.21658986175115</v>
      </c>
      <c r="AY138" s="9">
        <v>8.096006144393241</v>
      </c>
      <c r="AZ138" s="9">
        <v>3</v>
      </c>
      <c r="BA138" s="9">
        <v>15.143625192012289</v>
      </c>
      <c r="BB138" s="9">
        <v>0</v>
      </c>
      <c r="BC138" s="9">
        <v>900.1766513056835</v>
      </c>
      <c r="BD138" s="9">
        <v>502.1712749615976</v>
      </c>
      <c r="BE138" s="9">
        <v>110.05683563748079</v>
      </c>
      <c r="BF138" s="9">
        <v>176.31105990783408</v>
      </c>
      <c r="BG138" s="9">
        <v>16.28878648233487</v>
      </c>
      <c r="BH138" s="9">
        <v>40.433179723502306</v>
      </c>
      <c r="BI138" s="9">
        <v>35.723502304147466</v>
      </c>
      <c r="BJ138" s="9">
        <v>15.192012288786483</v>
      </c>
      <c r="BK138" s="9">
        <v>4</v>
      </c>
      <c r="BL138" s="9">
        <v>900.1766513056835</v>
      </c>
      <c r="BM138" s="9">
        <v>363.08755760368666</v>
      </c>
      <c r="BN138" s="9">
        <v>40.433179723502306</v>
      </c>
      <c r="BO138" s="9">
        <v>110.02150537634408</v>
      </c>
      <c r="BP138" s="9">
        <v>3</v>
      </c>
      <c r="BQ138" s="9">
        <v>310.28648233486945</v>
      </c>
      <c r="BR138" s="9">
        <v>70.25192012288787</v>
      </c>
      <c r="BS138" s="9">
        <v>900.1766513056835</v>
      </c>
      <c r="BT138" s="9">
        <v>691.0952380952381</v>
      </c>
      <c r="BU138" s="9">
        <v>155.35944700460828</v>
      </c>
      <c r="BV138" s="9">
        <v>8.193548387096774</v>
      </c>
      <c r="BW138" s="9">
        <v>5.240399385560676</v>
      </c>
      <c r="BX138" s="9">
        <v>4.048387096774194</v>
      </c>
      <c r="BY138" s="9">
        <v>16.143625192012287</v>
      </c>
      <c r="BZ138" s="9">
        <v>40.28801843317972</v>
      </c>
      <c r="CA138" s="9">
        <v>5.096006144393241</v>
      </c>
      <c r="CB138" s="9">
        <v>5</v>
      </c>
      <c r="CC138" s="9">
        <v>3</v>
      </c>
      <c r="CD138" s="9">
        <v>27.192012288786483</v>
      </c>
      <c r="CE138" s="9">
        <v>868.983870967742</v>
      </c>
      <c r="CF138" s="9">
        <v>864.9354838709678</v>
      </c>
      <c r="CG138" s="9">
        <v>4.048387096774194</v>
      </c>
      <c r="CH138" s="9">
        <v>0</v>
      </c>
      <c r="CI138" s="9">
        <v>27.33563748079877</v>
      </c>
      <c r="CJ138" s="9">
        <v>831.3609831029186</v>
      </c>
      <c r="CK138" s="9">
        <v>139.35560675883255</v>
      </c>
      <c r="CL138" s="9">
        <v>29.721198156682025</v>
      </c>
      <c r="CM138" s="9">
        <v>644.9562211981568</v>
      </c>
      <c r="CN138" s="9">
        <v>111.68663594470047</v>
      </c>
      <c r="CO138" s="9">
        <v>264.7465437788019</v>
      </c>
      <c r="CP138" s="9">
        <v>91.44086021505376</v>
      </c>
      <c r="CQ138" s="9">
        <v>16.193548387096776</v>
      </c>
      <c r="CR138" s="9">
        <v>10.192012288786483</v>
      </c>
      <c r="CS138" s="9">
        <v>0</v>
      </c>
      <c r="CT138" s="9">
        <v>644.9562211981568</v>
      </c>
      <c r="CU138" s="9">
        <v>150.69662058371736</v>
      </c>
      <c r="CV138" s="9">
        <v>80.6889400921659</v>
      </c>
      <c r="CW138" s="9">
        <v>21.336405529953915</v>
      </c>
      <c r="CX138" s="9">
        <v>29.43164362519201</v>
      </c>
      <c r="CY138" s="9">
        <v>15.143625192012289</v>
      </c>
      <c r="CZ138" s="9">
        <v>4.096006144393241</v>
      </c>
      <c r="DA138" s="9">
        <v>16.193548387096776</v>
      </c>
      <c r="DB138" s="9">
        <v>5.048387096774194</v>
      </c>
      <c r="DC138" s="9">
        <v>5</v>
      </c>
      <c r="DD138" s="9">
        <v>1</v>
      </c>
      <c r="DE138" s="9">
        <v>478.0660522273426</v>
      </c>
      <c r="DF138" s="9">
        <v>41.52764976958525</v>
      </c>
      <c r="DG138" s="9">
        <v>104.78341013824885</v>
      </c>
      <c r="DH138" s="9">
        <v>65.963133640553</v>
      </c>
      <c r="DI138" s="9">
        <v>183.54301075268816</v>
      </c>
      <c r="DJ138" s="9">
        <v>82.24884792626727</v>
      </c>
      <c r="DK138" s="9">
        <v>478.0660522273426</v>
      </c>
      <c r="DL138" s="9">
        <v>38.67281105990783</v>
      </c>
      <c r="DM138" s="9">
        <v>9</v>
      </c>
      <c r="DN138" s="9">
        <v>33.434715821812595</v>
      </c>
      <c r="DO138" s="9">
        <v>7</v>
      </c>
      <c r="DP138" s="9">
        <v>4.145161290322581</v>
      </c>
      <c r="DQ138" s="9">
        <v>46.67050691244239</v>
      </c>
      <c r="DR138" s="9">
        <v>62.91167434715822</v>
      </c>
      <c r="DS138" s="9">
        <v>19.529185867895542</v>
      </c>
      <c r="DT138" s="9">
        <v>25.096774193548388</v>
      </c>
      <c r="DU138" s="9">
        <v>8.14516129032258</v>
      </c>
      <c r="DV138" s="9">
        <v>7.096774193548387</v>
      </c>
      <c r="DW138" s="9">
        <v>5.096774193548387</v>
      </c>
      <c r="DX138" s="9">
        <v>24.336405529953915</v>
      </c>
      <c r="DY138" s="9">
        <v>22.193548387096776</v>
      </c>
      <c r="DZ138" s="9">
        <v>34.4815668202765</v>
      </c>
      <c r="EA138" s="9">
        <v>40.433179723502306</v>
      </c>
      <c r="EB138" s="9">
        <v>69.58218125960062</v>
      </c>
      <c r="EC138" s="9">
        <v>20.23963133640553</v>
      </c>
      <c r="ED138" s="9">
        <v>478.0660522273426</v>
      </c>
      <c r="EE138" s="9">
        <v>51.76881720430107</v>
      </c>
      <c r="EF138" s="9">
        <v>87.72964669738863</v>
      </c>
      <c r="EG138" s="9">
        <v>44.62442396313364</v>
      </c>
      <c r="EH138" s="9">
        <v>48.77035330261137</v>
      </c>
      <c r="EI138" s="9">
        <v>91.24884792626727</v>
      </c>
      <c r="EJ138" s="9">
        <v>40.4815668202765</v>
      </c>
      <c r="EK138" s="9">
        <v>27.529185867895546</v>
      </c>
      <c r="EL138" s="9">
        <v>45.335637480798766</v>
      </c>
      <c r="EM138" s="9">
        <v>40.57757296466974</v>
      </c>
      <c r="EN138" s="9">
        <v>716.5814132104455</v>
      </c>
      <c r="EO138" s="9">
        <v>156.92549923195085</v>
      </c>
      <c r="EP138" s="9">
        <v>164.49846390168972</v>
      </c>
      <c r="EQ138" s="9">
        <v>107.25115207373273</v>
      </c>
      <c r="ER138" s="9">
        <v>61.86712749615976</v>
      </c>
      <c r="ES138" s="9">
        <v>226.03917050691246</v>
      </c>
      <c r="ET138" s="9">
        <v>369.0491551459294</v>
      </c>
      <c r="EU138" s="9">
        <v>358.9047619047619</v>
      </c>
      <c r="EV138" s="9">
        <v>10.144393241167435</v>
      </c>
      <c r="EW138" s="9">
        <v>4.096774193548387</v>
      </c>
      <c r="EX138" s="9">
        <v>6.0476190476190474</v>
      </c>
      <c r="EY138" s="9">
        <v>358.9047619047619</v>
      </c>
      <c r="EZ138" s="9">
        <v>231.8026113671275</v>
      </c>
      <c r="FA138" s="9">
        <v>80.67204301075269</v>
      </c>
      <c r="FB138" s="9">
        <v>31.381720430107524</v>
      </c>
      <c r="FC138" s="9">
        <v>13.048387096774194</v>
      </c>
      <c r="FD138" s="9">
        <v>2</v>
      </c>
      <c r="FE138" s="9">
        <v>43.384024577572966</v>
      </c>
      <c r="FF138" s="9">
        <v>31.28648233486943</v>
      </c>
      <c r="FG138" s="9">
        <v>34.33717357910906</v>
      </c>
      <c r="FH138" s="9">
        <v>71.39861751152074</v>
      </c>
      <c r="FI138" s="9">
        <v>74.96236559139786</v>
      </c>
      <c r="FJ138" s="9">
        <v>21.23963133640553</v>
      </c>
      <c r="FK138" s="9">
        <v>16.288018433179722</v>
      </c>
      <c r="FL138" s="9">
        <v>14.336405529953916</v>
      </c>
      <c r="FM138" s="9">
        <v>3.0476190476190474</v>
      </c>
      <c r="FN138" s="9">
        <v>16.095238095238095</v>
      </c>
      <c r="FO138" s="9">
        <v>16.192012288786483</v>
      </c>
      <c r="FP138" s="9">
        <v>5.1443932411674345</v>
      </c>
      <c r="FQ138" s="9">
        <v>0</v>
      </c>
      <c r="FR138" s="9">
        <v>1</v>
      </c>
      <c r="FS138" s="9">
        <v>10.192780337941628</v>
      </c>
      <c r="FT138" s="9">
        <v>358.9047619047619</v>
      </c>
      <c r="FU138" s="9">
        <v>8.144393241167435</v>
      </c>
      <c r="FV138" s="9">
        <v>110.5384024577573</v>
      </c>
      <c r="FW138" s="9">
        <v>34.528417818740394</v>
      </c>
      <c r="FX138" s="9">
        <v>27.337173579109063</v>
      </c>
      <c r="FY138" s="9">
        <v>16.095238095238095</v>
      </c>
      <c r="FZ138" s="9">
        <v>9.047619047619047</v>
      </c>
      <c r="GA138" s="9">
        <v>4</v>
      </c>
      <c r="GB138" s="9">
        <v>3.0476190476190474</v>
      </c>
      <c r="GC138" s="9">
        <v>16.142857142857142</v>
      </c>
      <c r="GD138" s="9">
        <v>27.241167434715823</v>
      </c>
      <c r="GE138" s="9">
        <v>44.384024577572966</v>
      </c>
      <c r="GF138" s="9">
        <v>105.15591397849462</v>
      </c>
      <c r="GG138" s="9">
        <v>79.86712749615975</v>
      </c>
      <c r="GH138" s="9">
        <v>2</v>
      </c>
      <c r="GI138" s="9">
        <v>9.047619047619047</v>
      </c>
      <c r="GJ138" s="9">
        <v>1</v>
      </c>
      <c r="GK138" s="9">
        <v>9.241167434715821</v>
      </c>
      <c r="GL138" s="9">
        <v>4</v>
      </c>
      <c r="GM138" s="9">
        <v>628.468509984639</v>
      </c>
      <c r="GN138" s="9">
        <v>87.2995391705069</v>
      </c>
      <c r="GO138" s="9">
        <v>0</v>
      </c>
      <c r="GP138" s="9">
        <v>1.1912442396313363</v>
      </c>
      <c r="GQ138" s="9">
        <v>89.39093701996927</v>
      </c>
      <c r="GR138" s="9">
        <v>2.096774193548387</v>
      </c>
      <c r="GS138" s="9">
        <v>318.00076804915517</v>
      </c>
      <c r="GT138" s="9">
        <v>56.52918586789554</v>
      </c>
      <c r="GU138" s="9">
        <v>3</v>
      </c>
      <c r="GV138" s="9">
        <v>5.096006144393241</v>
      </c>
      <c r="GW138" s="9">
        <v>52.625960061443934</v>
      </c>
      <c r="GX138" s="9">
        <v>13.238095238095237</v>
      </c>
    </row>
    <row r="139" spans="1:206" ht="12.75">
      <c r="A139" s="5" t="s">
        <v>483</v>
      </c>
      <c r="B139" s="9">
        <v>51.13</v>
      </c>
      <c r="C139" s="9">
        <v>10473.990447714543</v>
      </c>
      <c r="D139" s="9">
        <v>542.4743879724955</v>
      </c>
      <c r="E139" s="9">
        <v>1325.2420713893885</v>
      </c>
      <c r="F139" s="9">
        <v>1411.5595494150814</v>
      </c>
      <c r="G139" s="9">
        <v>1847.410642549147</v>
      </c>
      <c r="H139" s="9">
        <v>2287.508537129881</v>
      </c>
      <c r="I139" s="9">
        <v>1930.0700454156938</v>
      </c>
      <c r="J139" s="9">
        <v>1129.7252138428566</v>
      </c>
      <c r="K139" s="9">
        <v>1867.716459361884</v>
      </c>
      <c r="L139" s="9">
        <v>6279.193115248702</v>
      </c>
      <c r="M139" s="9">
        <v>2327.0808731039588</v>
      </c>
      <c r="N139" s="9">
        <v>5009.869324473445</v>
      </c>
      <c r="O139" s="9">
        <v>5464.121123241098</v>
      </c>
      <c r="P139" s="9">
        <v>10244.858372242845</v>
      </c>
      <c r="Q139" s="9">
        <v>229.1320754716981</v>
      </c>
      <c r="R139" s="9">
        <v>4626.433575879929</v>
      </c>
      <c r="S139" s="9">
        <v>1506.8065911758326</v>
      </c>
      <c r="T139" s="9">
        <v>1725.454461836784</v>
      </c>
      <c r="U139" s="9">
        <v>613.3296305509842</v>
      </c>
      <c r="V139" s="9">
        <v>550.6377017235001</v>
      </c>
      <c r="W139" s="9">
        <v>158.56916118106318</v>
      </c>
      <c r="X139" s="9">
        <v>71.63602941176471</v>
      </c>
      <c r="Y139" s="9">
        <v>3220.356846798576</v>
      </c>
      <c r="Z139" s="9">
        <v>612.3986622462908</v>
      </c>
      <c r="AA139" s="9">
        <v>232.04166666666666</v>
      </c>
      <c r="AB139" s="9">
        <v>433.30456277826687</v>
      </c>
      <c r="AC139" s="9">
        <v>67.03514198782962</v>
      </c>
      <c r="AD139" s="9">
        <v>5263.77246657609</v>
      </c>
      <c r="AE139" s="9">
        <v>1056.208891142664</v>
      </c>
      <c r="AF139" s="9">
        <v>2198.5529499470576</v>
      </c>
      <c r="AG139" s="9">
        <v>1123.2841971564162</v>
      </c>
      <c r="AH139" s="9">
        <v>248.3875376337913</v>
      </c>
      <c r="AI139" s="9">
        <v>5507.39405960172</v>
      </c>
      <c r="AJ139" s="9">
        <v>3200.080962245015</v>
      </c>
      <c r="AK139" s="9">
        <v>1259.910794200569</v>
      </c>
      <c r="AL139" s="9">
        <v>393.8285739344534</v>
      </c>
      <c r="AM139" s="9">
        <v>112.77605773278732</v>
      </c>
      <c r="AN139" s="9">
        <v>1007.1957454679986</v>
      </c>
      <c r="AO139" s="9">
        <v>1103.0166958488016</v>
      </c>
      <c r="AP139" s="9">
        <v>8363.778006397744</v>
      </c>
      <c r="AQ139" s="9">
        <v>9497.967335782718</v>
      </c>
      <c r="AR139" s="9">
        <v>536.082314510059</v>
      </c>
      <c r="AS139" s="9">
        <v>81.22312134027325</v>
      </c>
      <c r="AT139" s="9">
        <v>78.06731505224082</v>
      </c>
      <c r="AU139" s="9">
        <v>280.6503610292523</v>
      </c>
      <c r="AV139" s="9">
        <v>10473.990447714543</v>
      </c>
      <c r="AW139" s="9">
        <v>8355.281422461634</v>
      </c>
      <c r="AX139" s="9">
        <v>1691.4743127049126</v>
      </c>
      <c r="AY139" s="9">
        <v>72.28562134027325</v>
      </c>
      <c r="AZ139" s="9">
        <v>34.76470588235294</v>
      </c>
      <c r="BA139" s="9">
        <v>116.61483871687908</v>
      </c>
      <c r="BB139" s="9">
        <v>123.96020976054703</v>
      </c>
      <c r="BC139" s="9">
        <v>10473.990447714543</v>
      </c>
      <c r="BD139" s="9">
        <v>6102.1583542232775</v>
      </c>
      <c r="BE139" s="9">
        <v>1175.639138186179</v>
      </c>
      <c r="BF139" s="9">
        <v>1833.5797796509626</v>
      </c>
      <c r="BG139" s="9">
        <v>229.8359232079299</v>
      </c>
      <c r="BH139" s="9">
        <v>553.3146892979703</v>
      </c>
      <c r="BI139" s="9">
        <v>339.1620691249824</v>
      </c>
      <c r="BJ139" s="9">
        <v>213.3931410820672</v>
      </c>
      <c r="BK139" s="9">
        <v>26.90735294117647</v>
      </c>
      <c r="BL139" s="9">
        <v>10473.990447714543</v>
      </c>
      <c r="BM139" s="9">
        <v>3839.139803475066</v>
      </c>
      <c r="BN139" s="9">
        <v>690.1803408090627</v>
      </c>
      <c r="BO139" s="9">
        <v>956.2158340987665</v>
      </c>
      <c r="BP139" s="9">
        <v>35.339622641509436</v>
      </c>
      <c r="BQ139" s="9">
        <v>4066.2745102823174</v>
      </c>
      <c r="BR139" s="9">
        <v>798.9329834666462</v>
      </c>
      <c r="BS139" s="9">
        <v>10473.990447714543</v>
      </c>
      <c r="BT139" s="9">
        <v>8057.225812794213</v>
      </c>
      <c r="BU139" s="9">
        <v>1785.218180469976</v>
      </c>
      <c r="BV139" s="9">
        <v>65.12641509433962</v>
      </c>
      <c r="BW139" s="9">
        <v>57.243740990215215</v>
      </c>
      <c r="BX139" s="9">
        <v>47.32728800693992</v>
      </c>
      <c r="BY139" s="9">
        <v>149.85255606797045</v>
      </c>
      <c r="BZ139" s="9">
        <v>507.1762983658005</v>
      </c>
      <c r="CA139" s="9">
        <v>46.60770440251572</v>
      </c>
      <c r="CB139" s="9">
        <v>70.25794216515493</v>
      </c>
      <c r="CC139" s="9">
        <v>104.2393014785615</v>
      </c>
      <c r="CD139" s="9">
        <v>286.0713503195683</v>
      </c>
      <c r="CE139" s="9">
        <v>10122.514147275697</v>
      </c>
      <c r="CF139" s="9">
        <v>10025.953595940653</v>
      </c>
      <c r="CG139" s="9">
        <v>86.42262030056006</v>
      </c>
      <c r="CH139" s="9">
        <v>10.137931034482758</v>
      </c>
      <c r="CI139" s="9">
        <v>234.78720546774338</v>
      </c>
      <c r="CJ139" s="9">
        <v>9786.576555423731</v>
      </c>
      <c r="CK139" s="9">
        <v>2505.5841317756767</v>
      </c>
      <c r="CL139" s="9">
        <v>454.7234571740212</v>
      </c>
      <c r="CM139" s="9">
        <v>7476.5487745098035</v>
      </c>
      <c r="CN139" s="9">
        <v>1111.0348441068036</v>
      </c>
      <c r="CO139" s="9">
        <v>2904.149202673913</v>
      </c>
      <c r="CP139" s="9">
        <v>595.9014144564787</v>
      </c>
      <c r="CQ139" s="9">
        <v>327.38917948767016</v>
      </c>
      <c r="CR139" s="9">
        <v>108.14139382167961</v>
      </c>
      <c r="CS139" s="9">
        <v>26.753415744957714</v>
      </c>
      <c r="CT139" s="9">
        <v>7476.5487745098035</v>
      </c>
      <c r="CU139" s="9">
        <v>2403.1793242183016</v>
      </c>
      <c r="CV139" s="9">
        <v>1437.6191481049157</v>
      </c>
      <c r="CW139" s="9">
        <v>220.67935387883196</v>
      </c>
      <c r="CX139" s="9">
        <v>318.4149981820965</v>
      </c>
      <c r="CY139" s="9">
        <v>306.59662539706835</v>
      </c>
      <c r="CZ139" s="9">
        <v>119.86919865538928</v>
      </c>
      <c r="DA139" s="9">
        <v>327.38917948767016</v>
      </c>
      <c r="DB139" s="9">
        <v>98.08886677637874</v>
      </c>
      <c r="DC139" s="9">
        <v>75.2140804597701</v>
      </c>
      <c r="DD139" s="9">
        <v>31</v>
      </c>
      <c r="DE139" s="9">
        <v>4719.226855058875</v>
      </c>
      <c r="DF139" s="9">
        <v>296.21168513273886</v>
      </c>
      <c r="DG139" s="9">
        <v>1055.2629567083827</v>
      </c>
      <c r="DH139" s="9">
        <v>853.7812521527804</v>
      </c>
      <c r="DI139" s="9">
        <v>1789.8555763391887</v>
      </c>
      <c r="DJ139" s="9">
        <v>724.1153847257835</v>
      </c>
      <c r="DK139" s="9">
        <v>4719.226855058875</v>
      </c>
      <c r="DL139" s="9">
        <v>169.39708928138592</v>
      </c>
      <c r="DM139" s="9">
        <v>77.32728800693992</v>
      </c>
      <c r="DN139" s="9">
        <v>239.180142274867</v>
      </c>
      <c r="DO139" s="9">
        <v>24.162931034482757</v>
      </c>
      <c r="DP139" s="9">
        <v>35.172413793103445</v>
      </c>
      <c r="DQ139" s="9">
        <v>389.84981900697824</v>
      </c>
      <c r="DR139" s="9">
        <v>725.3993482656563</v>
      </c>
      <c r="DS139" s="9">
        <v>238.42038794698104</v>
      </c>
      <c r="DT139" s="9">
        <v>386.5728534387079</v>
      </c>
      <c r="DU139" s="9">
        <v>154.38490294946868</v>
      </c>
      <c r="DV139" s="9">
        <v>76.15207432354855</v>
      </c>
      <c r="DW139" s="9">
        <v>50.30201516195288</v>
      </c>
      <c r="DX139" s="9">
        <v>244.24123084822736</v>
      </c>
      <c r="DY139" s="9">
        <v>204.28190261140242</v>
      </c>
      <c r="DZ139" s="9">
        <v>357.47278949315574</v>
      </c>
      <c r="EA139" s="9">
        <v>334.3288974893796</v>
      </c>
      <c r="EB139" s="9">
        <v>759.6180359944889</v>
      </c>
      <c r="EC139" s="9">
        <v>252.9627331381479</v>
      </c>
      <c r="ED139" s="9">
        <v>4719.226855058875</v>
      </c>
      <c r="EE139" s="9">
        <v>479.36373776901786</v>
      </c>
      <c r="EF139" s="9">
        <v>710.7818557286283</v>
      </c>
      <c r="EG139" s="9">
        <v>577.5394622195007</v>
      </c>
      <c r="EH139" s="9">
        <v>465.4103618903645</v>
      </c>
      <c r="EI139" s="9">
        <v>691.3248193259086</v>
      </c>
      <c r="EJ139" s="9">
        <v>510.8296895531147</v>
      </c>
      <c r="EK139" s="9">
        <v>382.5858386913646</v>
      </c>
      <c r="EL139" s="9">
        <v>399.21722702744086</v>
      </c>
      <c r="EM139" s="9">
        <v>502.1738628535344</v>
      </c>
      <c r="EN139" s="9">
        <v>8606.27398835266</v>
      </c>
      <c r="EO139" s="9">
        <v>2256.768998845472</v>
      </c>
      <c r="EP139" s="9">
        <v>2150.9668439919883</v>
      </c>
      <c r="EQ139" s="9">
        <v>1220.5516235153789</v>
      </c>
      <c r="ER139" s="9">
        <v>758.0502575363263</v>
      </c>
      <c r="ES139" s="9">
        <v>2219.936264463495</v>
      </c>
      <c r="ET139" s="9">
        <v>4808.289673191983</v>
      </c>
      <c r="EU139" s="9">
        <v>4626.433575879929</v>
      </c>
      <c r="EV139" s="9">
        <v>181.85609731205432</v>
      </c>
      <c r="EW139" s="9">
        <v>53.29882888744307</v>
      </c>
      <c r="EX139" s="9">
        <v>128.55726842461124</v>
      </c>
      <c r="EY139" s="9">
        <v>4626.433575879929</v>
      </c>
      <c r="EZ139" s="9">
        <v>1826.7231331406995</v>
      </c>
      <c r="FA139" s="9">
        <v>1520.1403096176662</v>
      </c>
      <c r="FB139" s="9">
        <v>588.834809981247</v>
      </c>
      <c r="FC139" s="9">
        <v>687.7978231403166</v>
      </c>
      <c r="FD139" s="9">
        <v>2.9375</v>
      </c>
      <c r="FE139" s="9">
        <v>784.4076656524678</v>
      </c>
      <c r="FF139" s="9">
        <v>722.3989255233648</v>
      </c>
      <c r="FG139" s="9">
        <v>480.9424515544669</v>
      </c>
      <c r="FH139" s="9">
        <v>680.9790087961014</v>
      </c>
      <c r="FI139" s="9">
        <v>637.6501535650043</v>
      </c>
      <c r="FJ139" s="9">
        <v>251.03565403064286</v>
      </c>
      <c r="FK139" s="9">
        <v>214.83390453774223</v>
      </c>
      <c r="FL139" s="9">
        <v>184.1131000676133</v>
      </c>
      <c r="FM139" s="9">
        <v>19.33260409889395</v>
      </c>
      <c r="FN139" s="9">
        <v>274.670298486994</v>
      </c>
      <c r="FO139" s="9">
        <v>173.43583869136467</v>
      </c>
      <c r="FP139" s="9">
        <v>75.025</v>
      </c>
      <c r="FQ139" s="9">
        <v>0</v>
      </c>
      <c r="FR139" s="9">
        <v>14.0125</v>
      </c>
      <c r="FS139" s="9">
        <v>113.59647087527269</v>
      </c>
      <c r="FT139" s="9">
        <v>4626.433575879929</v>
      </c>
      <c r="FU139" s="9">
        <v>158.03189655172412</v>
      </c>
      <c r="FV139" s="9">
        <v>1171.4585521196116</v>
      </c>
      <c r="FW139" s="9">
        <v>426.9800614260017</v>
      </c>
      <c r="FX139" s="9">
        <v>260.28369675456395</v>
      </c>
      <c r="FY139" s="9">
        <v>273.670298486994</v>
      </c>
      <c r="FZ139" s="9">
        <v>98.12022481406356</v>
      </c>
      <c r="GA139" s="9">
        <v>57.440159879827014</v>
      </c>
      <c r="GB139" s="9">
        <v>118.10991379310344</v>
      </c>
      <c r="GC139" s="9">
        <v>310.2207741717377</v>
      </c>
      <c r="GD139" s="9">
        <v>474.1868914807302</v>
      </c>
      <c r="GE139" s="9">
        <v>530.5383223621263</v>
      </c>
      <c r="GF139" s="9">
        <v>1532.6245656167478</v>
      </c>
      <c r="GG139" s="9">
        <v>1150.5160740939186</v>
      </c>
      <c r="GH139" s="9">
        <v>10</v>
      </c>
      <c r="GI139" s="9">
        <v>221.05438401775805</v>
      </c>
      <c r="GJ139" s="9">
        <v>64</v>
      </c>
      <c r="GK139" s="9">
        <v>46.10043103448276</v>
      </c>
      <c r="GL139" s="9">
        <v>40.953676470588235</v>
      </c>
      <c r="GM139" s="9">
        <v>6306.286333352468</v>
      </c>
      <c r="GN139" s="9">
        <v>778.1408975659228</v>
      </c>
      <c r="GO139" s="9">
        <v>2</v>
      </c>
      <c r="GP139" s="9">
        <v>155.36331518619158</v>
      </c>
      <c r="GQ139" s="9">
        <v>366.620481074668</v>
      </c>
      <c r="GR139" s="9">
        <v>24.580882352941178</v>
      </c>
      <c r="GS139" s="9">
        <v>2629.828413831375</v>
      </c>
      <c r="GT139" s="9">
        <v>631.0534800094404</v>
      </c>
      <c r="GU139" s="9">
        <v>13.095833333333333</v>
      </c>
      <c r="GV139" s="9">
        <v>274.16884719405004</v>
      </c>
      <c r="GW139" s="9">
        <v>1330.169161659459</v>
      </c>
      <c r="GX139" s="9">
        <v>101.26502114508783</v>
      </c>
    </row>
    <row r="140" spans="1:206" ht="12.75">
      <c r="A140" s="5" t="s">
        <v>373</v>
      </c>
      <c r="B140" s="9">
        <v>187.56</v>
      </c>
      <c r="C140" s="9">
        <v>921.0708037629972</v>
      </c>
      <c r="D140" s="9">
        <v>37.24310942399735</v>
      </c>
      <c r="E140" s="9">
        <v>116.04637728998185</v>
      </c>
      <c r="F140" s="9">
        <v>120.3569896022446</v>
      </c>
      <c r="G140" s="9">
        <v>131.48126753589702</v>
      </c>
      <c r="H140" s="9">
        <v>225.77686086813006</v>
      </c>
      <c r="I140" s="9">
        <v>207.17775210430764</v>
      </c>
      <c r="J140" s="9">
        <v>82.98844693843868</v>
      </c>
      <c r="K140" s="9">
        <v>153.28948671397922</v>
      </c>
      <c r="L140" s="9">
        <v>575.1686746987951</v>
      </c>
      <c r="M140" s="9">
        <v>192.6126423502228</v>
      </c>
      <c r="N140" s="9">
        <v>453.21802277603564</v>
      </c>
      <c r="O140" s="9">
        <v>467.85278098696153</v>
      </c>
      <c r="P140" s="9">
        <v>896.0708037629972</v>
      </c>
      <c r="Q140" s="9">
        <v>25</v>
      </c>
      <c r="R140" s="9">
        <v>394.72965835946525</v>
      </c>
      <c r="S140" s="9">
        <v>108.44842383231557</v>
      </c>
      <c r="T140" s="9">
        <v>176.88430434065026</v>
      </c>
      <c r="U140" s="9">
        <v>38.04324145898663</v>
      </c>
      <c r="V140" s="9">
        <v>50.01584419871266</v>
      </c>
      <c r="W140" s="9">
        <v>13.297903944545304</v>
      </c>
      <c r="X140" s="9">
        <v>8.039940584254827</v>
      </c>
      <c r="Y140" s="9">
        <v>272.9115365571877</v>
      </c>
      <c r="Z140" s="9">
        <v>30.189470209605545</v>
      </c>
      <c r="AA140" s="9">
        <v>23.10843373493976</v>
      </c>
      <c r="AB140" s="9">
        <v>34.3822412939429</v>
      </c>
      <c r="AC140" s="9">
        <v>24.94850635418386</v>
      </c>
      <c r="AD140" s="9">
        <v>562.531605875557</v>
      </c>
      <c r="AE140" s="9">
        <v>60.189470209605545</v>
      </c>
      <c r="AF140" s="9">
        <v>173.15596633107774</v>
      </c>
      <c r="AG140" s="9">
        <v>117.8569070803763</v>
      </c>
      <c r="AH140" s="9">
        <v>43.52731473840568</v>
      </c>
      <c r="AI140" s="9">
        <v>542.6926885624691</v>
      </c>
      <c r="AJ140" s="9">
        <v>261.3464268031028</v>
      </c>
      <c r="AK140" s="9">
        <v>86.53061561313748</v>
      </c>
      <c r="AL140" s="9">
        <v>22.42003630962205</v>
      </c>
      <c r="AM140" s="9">
        <v>8.081036474665787</v>
      </c>
      <c r="AN140" s="9">
        <v>69.77157946855917</v>
      </c>
      <c r="AO140" s="9">
        <v>102.5705561973923</v>
      </c>
      <c r="AP140" s="9">
        <v>748.7286680970457</v>
      </c>
      <c r="AQ140" s="9">
        <v>831.0960554546955</v>
      </c>
      <c r="AR140" s="9">
        <v>57.77157946855917</v>
      </c>
      <c r="AS140" s="9">
        <v>4.986301369863014</v>
      </c>
      <c r="AT140" s="9">
        <v>10</v>
      </c>
      <c r="AU140" s="9">
        <v>17.216867469879517</v>
      </c>
      <c r="AV140" s="9">
        <v>921.0708037629972</v>
      </c>
      <c r="AW140" s="9">
        <v>646.1181713153986</v>
      </c>
      <c r="AX140" s="9">
        <v>233.91384716949992</v>
      </c>
      <c r="AY140" s="9">
        <v>6.986301369863014</v>
      </c>
      <c r="AZ140" s="9">
        <v>10.945205479452055</v>
      </c>
      <c r="BA140" s="9">
        <v>15.189470209605545</v>
      </c>
      <c r="BB140" s="9">
        <v>0</v>
      </c>
      <c r="BC140" s="9">
        <v>921.0708037629972</v>
      </c>
      <c r="BD140" s="9">
        <v>491.9348077240469</v>
      </c>
      <c r="BE140" s="9">
        <v>125.84106288166365</v>
      </c>
      <c r="BF140" s="9">
        <v>129.1937613467569</v>
      </c>
      <c r="BG140" s="9">
        <v>42.64944710348242</v>
      </c>
      <c r="BH140" s="9">
        <v>61.13797656378941</v>
      </c>
      <c r="BI140" s="9">
        <v>47.34114540353194</v>
      </c>
      <c r="BJ140" s="9">
        <v>19.972602739726028</v>
      </c>
      <c r="BK140" s="9">
        <v>3</v>
      </c>
      <c r="BL140" s="9">
        <v>921.0708037629972</v>
      </c>
      <c r="BM140" s="9">
        <v>364.66050503383394</v>
      </c>
      <c r="BN140" s="9">
        <v>33.300049513120975</v>
      </c>
      <c r="BO140" s="9">
        <v>87.25895362271002</v>
      </c>
      <c r="BP140" s="9">
        <v>1</v>
      </c>
      <c r="BQ140" s="9">
        <v>359.0627166199043</v>
      </c>
      <c r="BR140" s="9">
        <v>67.69384386862518</v>
      </c>
      <c r="BS140" s="9">
        <v>921.0708037629972</v>
      </c>
      <c r="BT140" s="9">
        <v>598.8306651262585</v>
      </c>
      <c r="BU140" s="9">
        <v>257.831655388678</v>
      </c>
      <c r="BV140" s="9">
        <v>3.325301204819277</v>
      </c>
      <c r="BW140" s="9">
        <v>7.108433734939759</v>
      </c>
      <c r="BX140" s="9">
        <v>4.986301369863014</v>
      </c>
      <c r="BY140" s="9">
        <v>20.162072949331574</v>
      </c>
      <c r="BZ140" s="9">
        <v>53.9747483083017</v>
      </c>
      <c r="CA140" s="9">
        <v>4.986301369863014</v>
      </c>
      <c r="CB140" s="9">
        <v>13.216867469879517</v>
      </c>
      <c r="CC140" s="9">
        <v>6.972602739726027</v>
      </c>
      <c r="CD140" s="9">
        <v>28.79897672883314</v>
      </c>
      <c r="CE140" s="9">
        <v>899.7865984485888</v>
      </c>
      <c r="CF140" s="9">
        <v>895.678164713649</v>
      </c>
      <c r="CG140" s="9">
        <v>4.108433734939759</v>
      </c>
      <c r="CH140" s="9">
        <v>0</v>
      </c>
      <c r="CI140" s="9">
        <v>13.039940584254827</v>
      </c>
      <c r="CJ140" s="9">
        <v>873.7877537547449</v>
      </c>
      <c r="CK140" s="9">
        <v>207.228750618914</v>
      </c>
      <c r="CL140" s="9">
        <v>35.33784452880013</v>
      </c>
      <c r="CM140" s="9">
        <v>684.7928701105793</v>
      </c>
      <c r="CN140" s="9">
        <v>95.9494966166034</v>
      </c>
      <c r="CO140" s="9">
        <v>257.9400891236178</v>
      </c>
      <c r="CP140" s="9">
        <v>100.82950982010232</v>
      </c>
      <c r="CQ140" s="9">
        <v>18.325301204819276</v>
      </c>
      <c r="CR140" s="9">
        <v>10.216867469879517</v>
      </c>
      <c r="CS140" s="9">
        <v>3</v>
      </c>
      <c r="CT140" s="9">
        <v>684.7928701105793</v>
      </c>
      <c r="CU140" s="9">
        <v>198.53160587555703</v>
      </c>
      <c r="CV140" s="9">
        <v>135.09572536722231</v>
      </c>
      <c r="CW140" s="9">
        <v>17.528470044561807</v>
      </c>
      <c r="CX140" s="9">
        <v>22.37894041921109</v>
      </c>
      <c r="CY140" s="9">
        <v>18.433734939759034</v>
      </c>
      <c r="CZ140" s="9">
        <v>5.094735104802773</v>
      </c>
      <c r="DA140" s="9">
        <v>18.325301204819276</v>
      </c>
      <c r="DB140" s="9">
        <v>7</v>
      </c>
      <c r="DC140" s="9">
        <v>5.108433734939759</v>
      </c>
      <c r="DD140" s="9">
        <v>2</v>
      </c>
      <c r="DE140" s="9">
        <v>464.93596303020297</v>
      </c>
      <c r="DF140" s="9">
        <v>44.609506519227594</v>
      </c>
      <c r="DG140" s="9">
        <v>96.93579798646641</v>
      </c>
      <c r="DH140" s="9">
        <v>72.77157946855917</v>
      </c>
      <c r="DI140" s="9">
        <v>174.9242449249051</v>
      </c>
      <c r="DJ140" s="9">
        <v>75.69483413104473</v>
      </c>
      <c r="DK140" s="9">
        <v>464.93596303020297</v>
      </c>
      <c r="DL140" s="9">
        <v>27.733784452880013</v>
      </c>
      <c r="DM140" s="9">
        <v>3</v>
      </c>
      <c r="DN140" s="9">
        <v>14.514771414424823</v>
      </c>
      <c r="DO140" s="9">
        <v>1</v>
      </c>
      <c r="DP140" s="9">
        <v>3</v>
      </c>
      <c r="DQ140" s="9">
        <v>38.300049513120975</v>
      </c>
      <c r="DR140" s="9">
        <v>36.31044726852616</v>
      </c>
      <c r="DS140" s="9">
        <v>17.189470209605545</v>
      </c>
      <c r="DT140" s="9">
        <v>64.5169169830005</v>
      </c>
      <c r="DU140" s="9">
        <v>6</v>
      </c>
      <c r="DV140" s="9">
        <v>7.094735104802773</v>
      </c>
      <c r="DW140" s="9">
        <v>10.108433734939759</v>
      </c>
      <c r="DX140" s="9">
        <v>13.203168839742531</v>
      </c>
      <c r="DY140" s="9">
        <v>20.51477141442482</v>
      </c>
      <c r="DZ140" s="9">
        <v>22.35154315893712</v>
      </c>
      <c r="EA140" s="9">
        <v>63.120977058920616</v>
      </c>
      <c r="EB140" s="9">
        <v>72.30004951312098</v>
      </c>
      <c r="EC140" s="9">
        <v>44.676844363756395</v>
      </c>
      <c r="ED140" s="9">
        <v>464.93596303020297</v>
      </c>
      <c r="EE140" s="9">
        <v>53.21901303845519</v>
      </c>
      <c r="EF140" s="9">
        <v>65.77042416240303</v>
      </c>
      <c r="EG140" s="9">
        <v>70.96104967816471</v>
      </c>
      <c r="EH140" s="9">
        <v>31.459976893876878</v>
      </c>
      <c r="EI140" s="9">
        <v>86.033833966001</v>
      </c>
      <c r="EJ140" s="9">
        <v>48.812675358970125</v>
      </c>
      <c r="EK140" s="9">
        <v>25.03994058425483</v>
      </c>
      <c r="EL140" s="9">
        <v>28.256808054134346</v>
      </c>
      <c r="EM140" s="9">
        <v>55.3822412939429</v>
      </c>
      <c r="EN140" s="9">
        <v>767.781317049018</v>
      </c>
      <c r="EO140" s="9">
        <v>152.8569070803763</v>
      </c>
      <c r="EP140" s="9">
        <v>161.92540023106125</v>
      </c>
      <c r="EQ140" s="9">
        <v>101.61165208780326</v>
      </c>
      <c r="ER140" s="9">
        <v>63.855916817956754</v>
      </c>
      <c r="ES140" s="9">
        <v>287.5314408318204</v>
      </c>
      <c r="ET140" s="9">
        <v>551.5421686746988</v>
      </c>
      <c r="EU140" s="9">
        <v>394.72965835946525</v>
      </c>
      <c r="EV140" s="9">
        <v>156.81251031523354</v>
      </c>
      <c r="EW140" s="9">
        <v>151.81251031523354</v>
      </c>
      <c r="EX140" s="9">
        <v>5</v>
      </c>
      <c r="EY140" s="9">
        <v>394.72965835946525</v>
      </c>
      <c r="EZ140" s="9">
        <v>240.81894702096056</v>
      </c>
      <c r="FA140" s="9">
        <v>113.28750618914012</v>
      </c>
      <c r="FB140" s="9">
        <v>32.433734939759034</v>
      </c>
      <c r="FC140" s="9">
        <v>6.108433734939759</v>
      </c>
      <c r="FD140" s="9">
        <v>2.0810364746657863</v>
      </c>
      <c r="FE140" s="9">
        <v>60.568410628816636</v>
      </c>
      <c r="FF140" s="9">
        <v>47.88001320349893</v>
      </c>
      <c r="FG140" s="9">
        <v>36.79897672883314</v>
      </c>
      <c r="FH140" s="9">
        <v>93.0420861528305</v>
      </c>
      <c r="FI140" s="9">
        <v>56.30004951312098</v>
      </c>
      <c r="FJ140" s="9">
        <v>21.162072949331574</v>
      </c>
      <c r="FK140" s="9">
        <v>17.853771249381087</v>
      </c>
      <c r="FL140" s="9">
        <v>15.542168674698795</v>
      </c>
      <c r="FM140" s="9">
        <v>0.10843373493975904</v>
      </c>
      <c r="FN140" s="9">
        <v>18.31160257468229</v>
      </c>
      <c r="FO140" s="9">
        <v>15.094735104802773</v>
      </c>
      <c r="FP140" s="9">
        <v>2.9726027397260273</v>
      </c>
      <c r="FQ140" s="9">
        <v>0</v>
      </c>
      <c r="FR140" s="9">
        <v>1</v>
      </c>
      <c r="FS140" s="9">
        <v>8.094735104802773</v>
      </c>
      <c r="FT140" s="9">
        <v>394.72965835946525</v>
      </c>
      <c r="FU140" s="9">
        <v>7.986301369863014</v>
      </c>
      <c r="FV140" s="9">
        <v>93.12642350222809</v>
      </c>
      <c r="FW140" s="9">
        <v>26.256808054134346</v>
      </c>
      <c r="FX140" s="9">
        <v>22.487374154150853</v>
      </c>
      <c r="FY140" s="9">
        <v>18.31160257468229</v>
      </c>
      <c r="FZ140" s="9">
        <v>5.108433734939759</v>
      </c>
      <c r="GA140" s="9">
        <v>8.216867469879517</v>
      </c>
      <c r="GB140" s="9">
        <v>4.986301369863014</v>
      </c>
      <c r="GC140" s="9">
        <v>19.284205314408318</v>
      </c>
      <c r="GD140" s="9">
        <v>41.28420531440832</v>
      </c>
      <c r="GE140" s="9">
        <v>41.704241624030374</v>
      </c>
      <c r="GF140" s="9">
        <v>134.85476151180063</v>
      </c>
      <c r="GG140" s="9">
        <v>98.35368872751279</v>
      </c>
      <c r="GH140" s="9">
        <v>0</v>
      </c>
      <c r="GI140" s="9">
        <v>13.986301369863014</v>
      </c>
      <c r="GJ140" s="9">
        <v>9.108433734939759</v>
      </c>
      <c r="GK140" s="9">
        <v>6.325301204819278</v>
      </c>
      <c r="GL140" s="9">
        <v>7.081036474665786</v>
      </c>
      <c r="GM140" s="9">
        <v>602.2802442647302</v>
      </c>
      <c r="GN140" s="9">
        <v>136.26324475986135</v>
      </c>
      <c r="GO140" s="9">
        <v>0</v>
      </c>
      <c r="GP140" s="9">
        <v>8.094735104802773</v>
      </c>
      <c r="GQ140" s="9">
        <v>70.95065192275953</v>
      </c>
      <c r="GR140" s="9">
        <v>9.89041095890411</v>
      </c>
      <c r="GS140" s="9">
        <v>244.75160917643174</v>
      </c>
      <c r="GT140" s="9">
        <v>27.137976563789405</v>
      </c>
      <c r="GU140" s="9">
        <v>2</v>
      </c>
      <c r="GV140" s="9">
        <v>32.08103647466579</v>
      </c>
      <c r="GW140" s="9">
        <v>61.015844198712664</v>
      </c>
      <c r="GX140" s="9">
        <v>10.094735104802773</v>
      </c>
    </row>
    <row r="141" spans="1:206" ht="12.75">
      <c r="A141" s="5" t="s">
        <v>484</v>
      </c>
      <c r="B141" s="9">
        <v>28.96</v>
      </c>
      <c r="C141" s="9">
        <v>284.3921568627451</v>
      </c>
      <c r="D141" s="9">
        <v>4.851960784313725</v>
      </c>
      <c r="E141" s="9">
        <v>25.48725490196078</v>
      </c>
      <c r="F141" s="9">
        <v>33.33235294117647</v>
      </c>
      <c r="G141" s="9">
        <v>42.98039215686275</v>
      </c>
      <c r="H141" s="9">
        <v>97.61666666666667</v>
      </c>
      <c r="I141" s="9">
        <v>68.44901960784314</v>
      </c>
      <c r="J141" s="9">
        <v>11.67450980392157</v>
      </c>
      <c r="K141" s="9">
        <v>30.33921568627451</v>
      </c>
      <c r="L141" s="9">
        <v>212.0578431372549</v>
      </c>
      <c r="M141" s="9">
        <v>41.995098039215684</v>
      </c>
      <c r="N141" s="9">
        <v>140.76470588235293</v>
      </c>
      <c r="O141" s="9">
        <v>143.62745098039215</v>
      </c>
      <c r="P141" s="9">
        <v>284.3921568627451</v>
      </c>
      <c r="Q141" s="9">
        <v>0</v>
      </c>
      <c r="R141" s="9">
        <v>123.02941176470588</v>
      </c>
      <c r="S141" s="9">
        <v>18.55294117647059</v>
      </c>
      <c r="T141" s="9">
        <v>69.21078431372548</v>
      </c>
      <c r="U141" s="9">
        <v>20.5421568627451</v>
      </c>
      <c r="V141" s="9">
        <v>8.811764705882354</v>
      </c>
      <c r="W141" s="9">
        <v>4.926470588235294</v>
      </c>
      <c r="X141" s="9">
        <v>0.9852941176470589</v>
      </c>
      <c r="Y141" s="9">
        <v>101.5764705882353</v>
      </c>
      <c r="Z141" s="9">
        <v>2.9372549019607845</v>
      </c>
      <c r="AA141" s="9">
        <v>0</v>
      </c>
      <c r="AB141" s="9">
        <v>12.697058823529412</v>
      </c>
      <c r="AC141" s="9">
        <v>3.8666666666666667</v>
      </c>
      <c r="AD141" s="9">
        <v>229.62549019607843</v>
      </c>
      <c r="AE141" s="9">
        <v>2.9372549019607845</v>
      </c>
      <c r="AF141" s="9">
        <v>39.96862745098039</v>
      </c>
      <c r="AG141" s="9">
        <v>57.5921568627451</v>
      </c>
      <c r="AH141" s="9">
        <v>22.531372549019608</v>
      </c>
      <c r="AI141" s="9">
        <v>143.66470588235293</v>
      </c>
      <c r="AJ141" s="9">
        <v>93.9735294117647</v>
      </c>
      <c r="AK141" s="9">
        <v>33.127450980392155</v>
      </c>
      <c r="AL141" s="9">
        <v>12.641176470588235</v>
      </c>
      <c r="AM141" s="9">
        <v>0.9852941176470589</v>
      </c>
      <c r="AN141" s="9">
        <v>19.445098039215686</v>
      </c>
      <c r="AO141" s="9">
        <v>34.15</v>
      </c>
      <c r="AP141" s="9">
        <v>230.79705882352943</v>
      </c>
      <c r="AQ141" s="9">
        <v>247.36078431372547</v>
      </c>
      <c r="AR141" s="9">
        <v>21.45294117647059</v>
      </c>
      <c r="AS141" s="9">
        <v>2.9372549019607845</v>
      </c>
      <c r="AT141" s="9">
        <v>1.9519607843137257</v>
      </c>
      <c r="AU141" s="9">
        <v>10.68921568627451</v>
      </c>
      <c r="AV141" s="9">
        <v>284.3921568627451</v>
      </c>
      <c r="AW141" s="9">
        <v>214.14019607843136</v>
      </c>
      <c r="AX141" s="9">
        <v>59.469607843137254</v>
      </c>
      <c r="AY141" s="9">
        <v>1.9519607843137257</v>
      </c>
      <c r="AZ141" s="9">
        <v>0</v>
      </c>
      <c r="BA141" s="9">
        <v>6.859803921568628</v>
      </c>
      <c r="BB141" s="9">
        <v>1.9705882352941178</v>
      </c>
      <c r="BC141" s="9">
        <v>284.3921568627451</v>
      </c>
      <c r="BD141" s="9">
        <v>151.52843137254902</v>
      </c>
      <c r="BE141" s="9">
        <v>26.398039215686275</v>
      </c>
      <c r="BF141" s="9">
        <v>55.77058823529411</v>
      </c>
      <c r="BG141" s="9">
        <v>9.77843137254902</v>
      </c>
      <c r="BH141" s="9">
        <v>22.345098039215685</v>
      </c>
      <c r="BI141" s="9">
        <v>13.700980392156861</v>
      </c>
      <c r="BJ141" s="9">
        <v>1.9519607843137257</v>
      </c>
      <c r="BK141" s="9">
        <v>2.9186274509803924</v>
      </c>
      <c r="BL141" s="9">
        <v>284.3921568627451</v>
      </c>
      <c r="BM141" s="9">
        <v>129.09019607843138</v>
      </c>
      <c r="BN141" s="9">
        <v>7.826470588235294</v>
      </c>
      <c r="BO141" s="9">
        <v>22.38235294117647</v>
      </c>
      <c r="BP141" s="9">
        <v>0</v>
      </c>
      <c r="BQ141" s="9">
        <v>94.82843137254902</v>
      </c>
      <c r="BR141" s="9">
        <v>28.312745098039215</v>
      </c>
      <c r="BS141" s="9">
        <v>284.3921568627451</v>
      </c>
      <c r="BT141" s="9">
        <v>202.42843137254903</v>
      </c>
      <c r="BU141" s="9">
        <v>60.43627450980392</v>
      </c>
      <c r="BV141" s="9">
        <v>0.9852941176470589</v>
      </c>
      <c r="BW141" s="9">
        <v>3.9039215686274513</v>
      </c>
      <c r="BX141" s="9">
        <v>0.9666666666666667</v>
      </c>
      <c r="BY141" s="9">
        <v>2.9186274509803924</v>
      </c>
      <c r="BZ141" s="9">
        <v>16.638235294117646</v>
      </c>
      <c r="CA141" s="9">
        <v>0</v>
      </c>
      <c r="CB141" s="9">
        <v>1.9333333333333333</v>
      </c>
      <c r="CC141" s="9">
        <v>0</v>
      </c>
      <c r="CD141" s="9">
        <v>14.704901960784314</v>
      </c>
      <c r="CE141" s="9">
        <v>280.5254901960784</v>
      </c>
      <c r="CF141" s="9">
        <v>277.60686274509806</v>
      </c>
      <c r="CG141" s="9">
        <v>2.9186274509803924</v>
      </c>
      <c r="CH141" s="9">
        <v>0</v>
      </c>
      <c r="CI141" s="9">
        <v>5.855882352941176</v>
      </c>
      <c r="CJ141" s="9">
        <v>269.8176470588235</v>
      </c>
      <c r="CK141" s="9">
        <v>66.45980392156864</v>
      </c>
      <c r="CL141" s="9">
        <v>7.78921568627451</v>
      </c>
      <c r="CM141" s="9">
        <v>242.37843137254902</v>
      </c>
      <c r="CN141" s="9">
        <v>34.205882352941174</v>
      </c>
      <c r="CO141" s="9">
        <v>96.68725490196078</v>
      </c>
      <c r="CP141" s="9">
        <v>33.23921568627451</v>
      </c>
      <c r="CQ141" s="9">
        <v>7.807843137254903</v>
      </c>
      <c r="CR141" s="9">
        <v>1.9519607843137257</v>
      </c>
      <c r="CS141" s="9">
        <v>0.9666666666666667</v>
      </c>
      <c r="CT141" s="9">
        <v>242.37843137254902</v>
      </c>
      <c r="CU141" s="9">
        <v>67.51960784313725</v>
      </c>
      <c r="CV141" s="9">
        <v>44.969607843137254</v>
      </c>
      <c r="CW141" s="9">
        <v>8.867647058823529</v>
      </c>
      <c r="CX141" s="9">
        <v>5.837254901960785</v>
      </c>
      <c r="CY141" s="9">
        <v>5.874509803921569</v>
      </c>
      <c r="CZ141" s="9">
        <v>1.9705882352941178</v>
      </c>
      <c r="DA141" s="9">
        <v>7.807843137254903</v>
      </c>
      <c r="DB141" s="9">
        <v>0.9852941176470589</v>
      </c>
      <c r="DC141" s="9">
        <v>2.9</v>
      </c>
      <c r="DD141" s="9">
        <v>0</v>
      </c>
      <c r="DE141" s="9">
        <v>166.0843137254902</v>
      </c>
      <c r="DF141" s="9">
        <v>13.682352941176472</v>
      </c>
      <c r="DG141" s="9">
        <v>31.32450980392157</v>
      </c>
      <c r="DH141" s="9">
        <v>25.319607843137256</v>
      </c>
      <c r="DI141" s="9">
        <v>65.43725490196078</v>
      </c>
      <c r="DJ141" s="9">
        <v>30.320588235294117</v>
      </c>
      <c r="DK141" s="9">
        <v>166.0843137254902</v>
      </c>
      <c r="DL141" s="9">
        <v>6.87843137254902</v>
      </c>
      <c r="DM141" s="9">
        <v>4.907843137254902</v>
      </c>
      <c r="DN141" s="9">
        <v>20.504901960784313</v>
      </c>
      <c r="DO141" s="9">
        <v>0</v>
      </c>
      <c r="DP141" s="9">
        <v>2.9186274509803924</v>
      </c>
      <c r="DQ141" s="9">
        <v>20.48627450980392</v>
      </c>
      <c r="DR141" s="9">
        <v>14.66764705882353</v>
      </c>
      <c r="DS141" s="9">
        <v>5.874509803921569</v>
      </c>
      <c r="DT141" s="9">
        <v>5.874509803921569</v>
      </c>
      <c r="DU141" s="9">
        <v>3.9039215686274513</v>
      </c>
      <c r="DV141" s="9">
        <v>3.9225490196078434</v>
      </c>
      <c r="DW141" s="9">
        <v>2.9</v>
      </c>
      <c r="DX141" s="9">
        <v>8.755882352941176</v>
      </c>
      <c r="DY141" s="9">
        <v>4.88921568627451</v>
      </c>
      <c r="DZ141" s="9">
        <v>5.837254901960785</v>
      </c>
      <c r="EA141" s="9">
        <v>19.55686274509804</v>
      </c>
      <c r="EB141" s="9">
        <v>27.401960784313722</v>
      </c>
      <c r="EC141" s="9">
        <v>6.803921568627451</v>
      </c>
      <c r="ED141" s="9">
        <v>166.0843137254902</v>
      </c>
      <c r="EE141" s="9">
        <v>19.500980392156862</v>
      </c>
      <c r="EF141" s="9">
        <v>28.33137254901961</v>
      </c>
      <c r="EG141" s="9">
        <v>15.615686274509805</v>
      </c>
      <c r="EH141" s="9">
        <v>25.35686274509804</v>
      </c>
      <c r="EI141" s="9">
        <v>20.598039215686274</v>
      </c>
      <c r="EJ141" s="9">
        <v>23.47941176470588</v>
      </c>
      <c r="EK141" s="9">
        <v>3.9039215686274513</v>
      </c>
      <c r="EL141" s="9">
        <v>13.663725490196079</v>
      </c>
      <c r="EM141" s="9">
        <v>15.634313725490195</v>
      </c>
      <c r="EN141" s="9">
        <v>254.0529411764706</v>
      </c>
      <c r="EO141" s="9">
        <v>51.84803921568627</v>
      </c>
      <c r="EP141" s="9">
        <v>46.884313725490195</v>
      </c>
      <c r="EQ141" s="9">
        <v>45.00686274509804</v>
      </c>
      <c r="ER141" s="9">
        <v>26.398039215686275</v>
      </c>
      <c r="ES141" s="9">
        <v>83.9156862745098</v>
      </c>
      <c r="ET141" s="9">
        <v>133.7</v>
      </c>
      <c r="EU141" s="9">
        <v>123.02941176470588</v>
      </c>
      <c r="EV141" s="9">
        <v>10.670588235294117</v>
      </c>
      <c r="EW141" s="9">
        <v>10.670588235294117</v>
      </c>
      <c r="EX141" s="9">
        <v>0</v>
      </c>
      <c r="EY141" s="9">
        <v>123.02941176470588</v>
      </c>
      <c r="EZ141" s="9">
        <v>96.76176470588236</v>
      </c>
      <c r="FA141" s="9">
        <v>15.57843137254902</v>
      </c>
      <c r="FB141" s="9">
        <v>7.770588235294118</v>
      </c>
      <c r="FC141" s="9">
        <v>1.9519607843137257</v>
      </c>
      <c r="FD141" s="9">
        <v>0.9666666666666667</v>
      </c>
      <c r="FE141" s="9">
        <v>4.88921568627451</v>
      </c>
      <c r="FF141" s="9">
        <v>13.663725490196079</v>
      </c>
      <c r="FG141" s="9">
        <v>9.722549019607843</v>
      </c>
      <c r="FH141" s="9">
        <v>43.909803921568624</v>
      </c>
      <c r="FI141" s="9">
        <v>16.638235294117646</v>
      </c>
      <c r="FJ141" s="9">
        <v>8.830392156862745</v>
      </c>
      <c r="FK141" s="9">
        <v>9.759803921568627</v>
      </c>
      <c r="FL141" s="9">
        <v>3.9039215686274513</v>
      </c>
      <c r="FM141" s="9">
        <v>0</v>
      </c>
      <c r="FN141" s="9">
        <v>1.9519607843137257</v>
      </c>
      <c r="FO141" s="9">
        <v>4.870588235294118</v>
      </c>
      <c r="FP141" s="9">
        <v>0.9852941176470589</v>
      </c>
      <c r="FQ141" s="9">
        <v>0</v>
      </c>
      <c r="FR141" s="9">
        <v>0</v>
      </c>
      <c r="FS141" s="9">
        <v>3.9039215686274513</v>
      </c>
      <c r="FT141" s="9">
        <v>123.02941176470588</v>
      </c>
      <c r="FU141" s="9">
        <v>0.9666666666666667</v>
      </c>
      <c r="FV141" s="9">
        <v>23.47941176470588</v>
      </c>
      <c r="FW141" s="9">
        <v>4.851960784313725</v>
      </c>
      <c r="FX141" s="9">
        <v>3.885294117647059</v>
      </c>
      <c r="FY141" s="9">
        <v>1.9519607843137257</v>
      </c>
      <c r="FZ141" s="9">
        <v>0</v>
      </c>
      <c r="GA141" s="9">
        <v>1.9519607843137257</v>
      </c>
      <c r="GB141" s="9">
        <v>0</v>
      </c>
      <c r="GC141" s="9">
        <v>4.88921568627451</v>
      </c>
      <c r="GD141" s="9">
        <v>0</v>
      </c>
      <c r="GE141" s="9">
        <v>11.67450980392157</v>
      </c>
      <c r="GF141" s="9">
        <v>21.490196078431374</v>
      </c>
      <c r="GG141" s="9">
        <v>18.590196078431372</v>
      </c>
      <c r="GH141" s="9">
        <v>0.9666666666666667</v>
      </c>
      <c r="GI141" s="9">
        <v>0</v>
      </c>
      <c r="GJ141" s="9">
        <v>0</v>
      </c>
      <c r="GK141" s="9">
        <v>0</v>
      </c>
      <c r="GL141" s="9">
        <v>1.9333333333333333</v>
      </c>
      <c r="GM141" s="9">
        <v>201.40588235294118</v>
      </c>
      <c r="GN141" s="9">
        <v>29.33529411764706</v>
      </c>
      <c r="GO141" s="9">
        <v>0</v>
      </c>
      <c r="GP141" s="9">
        <v>4.88921568627451</v>
      </c>
      <c r="GQ141" s="9">
        <v>17.66078431372549</v>
      </c>
      <c r="GR141" s="9">
        <v>0</v>
      </c>
      <c r="GS141" s="9">
        <v>119.18137254901961</v>
      </c>
      <c r="GT141" s="9">
        <v>12.67843137254902</v>
      </c>
      <c r="GU141" s="9">
        <v>0</v>
      </c>
      <c r="GV141" s="9">
        <v>4.88921568627451</v>
      </c>
      <c r="GW141" s="9">
        <v>7.845098039215687</v>
      </c>
      <c r="GX141" s="9">
        <v>4.926470588235294</v>
      </c>
    </row>
    <row r="142" spans="1:206" ht="12.75">
      <c r="A142" s="5" t="s">
        <v>374</v>
      </c>
      <c r="B142" s="9">
        <v>126.54</v>
      </c>
      <c r="C142" s="9">
        <v>1269.7980242220651</v>
      </c>
      <c r="D142" s="9">
        <v>52.28193511315418</v>
      </c>
      <c r="E142" s="9">
        <v>135.64743193069307</v>
      </c>
      <c r="F142" s="9">
        <v>172.18816301272983</v>
      </c>
      <c r="G142" s="9">
        <v>202.24131453323906</v>
      </c>
      <c r="H142" s="9">
        <v>289.6448903818954</v>
      </c>
      <c r="I142" s="9">
        <v>270.8222241867044</v>
      </c>
      <c r="J142" s="9">
        <v>146.9720650636492</v>
      </c>
      <c r="K142" s="9">
        <v>187.92936704384724</v>
      </c>
      <c r="L142" s="9">
        <v>781.3176493988685</v>
      </c>
      <c r="M142" s="9">
        <v>300.55100777934933</v>
      </c>
      <c r="N142" s="9">
        <v>601.951180162659</v>
      </c>
      <c r="O142" s="9">
        <v>667.846844059406</v>
      </c>
      <c r="P142" s="9">
        <v>1241.3877298444131</v>
      </c>
      <c r="Q142" s="9">
        <v>28.41029437765205</v>
      </c>
      <c r="R142" s="9">
        <v>577.436284476662</v>
      </c>
      <c r="S142" s="9">
        <v>196.52495137906647</v>
      </c>
      <c r="T142" s="9">
        <v>215.46103695190948</v>
      </c>
      <c r="U142" s="9">
        <v>74.39897896039604</v>
      </c>
      <c r="V142" s="9">
        <v>67.84945190947667</v>
      </c>
      <c r="W142" s="9">
        <v>19.865231612446962</v>
      </c>
      <c r="X142" s="9">
        <v>3.336633663366337</v>
      </c>
      <c r="Y142" s="9">
        <v>409.6321826379067</v>
      </c>
      <c r="Z142" s="9">
        <v>38.05357142857143</v>
      </c>
      <c r="AA142" s="9">
        <v>36.167410714285715</v>
      </c>
      <c r="AB142" s="9">
        <v>56.315417256011315</v>
      </c>
      <c r="AC142" s="9">
        <v>30.023426449787838</v>
      </c>
      <c r="AD142" s="9">
        <v>775.2400548090523</v>
      </c>
      <c r="AE142" s="9">
        <v>79.46525813295617</v>
      </c>
      <c r="AF142" s="9">
        <v>301.30980374823196</v>
      </c>
      <c r="AG142" s="9">
        <v>139.74648603253183</v>
      </c>
      <c r="AH142" s="9">
        <v>56.91473656294201</v>
      </c>
      <c r="AI142" s="9">
        <v>685.8783371640735</v>
      </c>
      <c r="AJ142" s="9">
        <v>398.87451379066476</v>
      </c>
      <c r="AK142" s="9">
        <v>140.91822842998585</v>
      </c>
      <c r="AL142" s="9">
        <v>36.12694483734087</v>
      </c>
      <c r="AM142" s="9">
        <v>8</v>
      </c>
      <c r="AN142" s="9">
        <v>85.58424681753888</v>
      </c>
      <c r="AO142" s="9">
        <v>140.81862181753888</v>
      </c>
      <c r="AP142" s="9">
        <v>1043.3951555869871</v>
      </c>
      <c r="AQ142" s="9">
        <v>1132.0052157001414</v>
      </c>
      <c r="AR142" s="9">
        <v>94.18288101131542</v>
      </c>
      <c r="AS142" s="9">
        <v>9.468330091937766</v>
      </c>
      <c r="AT142" s="9">
        <v>6.017857142857142</v>
      </c>
      <c r="AU142" s="9">
        <v>28.123740275813297</v>
      </c>
      <c r="AV142" s="9">
        <v>1269.7980242220651</v>
      </c>
      <c r="AW142" s="9">
        <v>958.4063605021216</v>
      </c>
      <c r="AX142" s="9">
        <v>244.1356745049505</v>
      </c>
      <c r="AY142" s="9">
        <v>12.336633663366337</v>
      </c>
      <c r="AZ142" s="9">
        <v>16.05357142857143</v>
      </c>
      <c r="BA142" s="9">
        <v>21.355043316831683</v>
      </c>
      <c r="BB142" s="9">
        <v>10.492883663366337</v>
      </c>
      <c r="BC142" s="9">
        <v>1269.7980242220651</v>
      </c>
      <c r="BD142" s="9">
        <v>734.2293582036775</v>
      </c>
      <c r="BE142" s="9">
        <v>177.63167432814708</v>
      </c>
      <c r="BF142" s="9">
        <v>164.28233292079207</v>
      </c>
      <c r="BG142" s="9">
        <v>23.902890735502123</v>
      </c>
      <c r="BH142" s="9">
        <v>71.15231612446959</v>
      </c>
      <c r="BI142" s="9">
        <v>53.11271216407356</v>
      </c>
      <c r="BJ142" s="9">
        <v>38.15638260254597</v>
      </c>
      <c r="BK142" s="9">
        <v>7.330357142857142</v>
      </c>
      <c r="BL142" s="9">
        <v>1269.7980242220651</v>
      </c>
      <c r="BM142" s="9">
        <v>524.172073903819</v>
      </c>
      <c r="BN142" s="9">
        <v>77.85782797029702</v>
      </c>
      <c r="BO142" s="9">
        <v>124.12986209335219</v>
      </c>
      <c r="BP142" s="9">
        <v>0</v>
      </c>
      <c r="BQ142" s="9">
        <v>415.0236253536068</v>
      </c>
      <c r="BR142" s="9">
        <v>112.25024310466762</v>
      </c>
      <c r="BS142" s="9">
        <v>1269.7980242220651</v>
      </c>
      <c r="BT142" s="9">
        <v>906.8106656647808</v>
      </c>
      <c r="BU142" s="9">
        <v>266.2415576379067</v>
      </c>
      <c r="BV142" s="9">
        <v>7.105883132956153</v>
      </c>
      <c r="BW142" s="9">
        <v>10.372347949080623</v>
      </c>
      <c r="BX142" s="9">
        <v>8</v>
      </c>
      <c r="BY142" s="9">
        <v>39.2424637553041</v>
      </c>
      <c r="BZ142" s="9">
        <v>75.26756983734087</v>
      </c>
      <c r="CA142" s="9">
        <v>9.28125</v>
      </c>
      <c r="CB142" s="9">
        <v>15.372347949080623</v>
      </c>
      <c r="CC142" s="9">
        <v>12.174107142857142</v>
      </c>
      <c r="CD142" s="9">
        <v>38.43986474540311</v>
      </c>
      <c r="CE142" s="9">
        <v>1242.9308477722773</v>
      </c>
      <c r="CF142" s="9">
        <v>1234.8951334865628</v>
      </c>
      <c r="CG142" s="9">
        <v>7.035714285714286</v>
      </c>
      <c r="CH142" s="9">
        <v>1</v>
      </c>
      <c r="CI142" s="9">
        <v>89.40399575671853</v>
      </c>
      <c r="CJ142" s="9">
        <v>1113.058521923621</v>
      </c>
      <c r="CK142" s="9">
        <v>265.9548930339463</v>
      </c>
      <c r="CL142" s="9">
        <v>100.7011580622348</v>
      </c>
      <c r="CM142" s="9">
        <v>934.8965921145686</v>
      </c>
      <c r="CN142" s="9">
        <v>159.0988772984441</v>
      </c>
      <c r="CO142" s="9">
        <v>345.56006895332393</v>
      </c>
      <c r="CP142" s="9">
        <v>163.57167167609617</v>
      </c>
      <c r="CQ142" s="9">
        <v>24.502784653465348</v>
      </c>
      <c r="CR142" s="9">
        <v>12.035714285714285</v>
      </c>
      <c r="CS142" s="9">
        <v>2.3544908062234793</v>
      </c>
      <c r="CT142" s="9">
        <v>934.8965921145686</v>
      </c>
      <c r="CU142" s="9">
        <v>227.77298444130128</v>
      </c>
      <c r="CV142" s="9">
        <v>153.97904879773694</v>
      </c>
      <c r="CW142" s="9">
        <v>22.528597949080623</v>
      </c>
      <c r="CX142" s="9">
        <v>17.718882602545968</v>
      </c>
      <c r="CY142" s="9">
        <v>20.390205091937766</v>
      </c>
      <c r="CZ142" s="9">
        <v>13.15625</v>
      </c>
      <c r="DA142" s="9">
        <v>24.502784653465348</v>
      </c>
      <c r="DB142" s="9">
        <v>7.336633663366337</v>
      </c>
      <c r="DC142" s="9">
        <v>6.492883663366337</v>
      </c>
      <c r="DD142" s="9">
        <v>5</v>
      </c>
      <c r="DE142" s="9">
        <v>680.2663322135785</v>
      </c>
      <c r="DF142" s="9">
        <v>52.567516796322494</v>
      </c>
      <c r="DG142" s="9">
        <v>155.28958185997172</v>
      </c>
      <c r="DH142" s="9">
        <v>90.92757690947667</v>
      </c>
      <c r="DI142" s="9">
        <v>247.45518033946252</v>
      </c>
      <c r="DJ142" s="9">
        <v>134.0264763083451</v>
      </c>
      <c r="DK142" s="9">
        <v>680.2663322135785</v>
      </c>
      <c r="DL142" s="9">
        <v>17.9992927864215</v>
      </c>
      <c r="DM142" s="9">
        <v>4.691124469589816</v>
      </c>
      <c r="DN142" s="9">
        <v>17.857275459688825</v>
      </c>
      <c r="DO142" s="9">
        <v>1</v>
      </c>
      <c r="DP142" s="9">
        <v>1.3723479490806225</v>
      </c>
      <c r="DQ142" s="9">
        <v>85.91641619519095</v>
      </c>
      <c r="DR142" s="9">
        <v>81.4148912659123</v>
      </c>
      <c r="DS142" s="9">
        <v>22.43261580622348</v>
      </c>
      <c r="DT142" s="9">
        <v>106.7354800212164</v>
      </c>
      <c r="DU142" s="9">
        <v>10.336633663366337</v>
      </c>
      <c r="DV142" s="9">
        <v>14</v>
      </c>
      <c r="DW142" s="9">
        <v>14.87513260254597</v>
      </c>
      <c r="DX142" s="9">
        <v>17.712606082036775</v>
      </c>
      <c r="DY142" s="9">
        <v>24.36439179632249</v>
      </c>
      <c r="DZ142" s="9">
        <v>37.824765735502126</v>
      </c>
      <c r="EA142" s="9">
        <v>46.43944483734087</v>
      </c>
      <c r="EB142" s="9">
        <v>80.25932637906648</v>
      </c>
      <c r="EC142" s="9">
        <v>95.03458716407354</v>
      </c>
      <c r="ED142" s="9">
        <v>680.2663322135785</v>
      </c>
      <c r="EE142" s="9">
        <v>111.4899443069307</v>
      </c>
      <c r="EF142" s="9">
        <v>88.59094324611033</v>
      </c>
      <c r="EG142" s="9">
        <v>60.80885342998586</v>
      </c>
      <c r="EH142" s="9">
        <v>62.076997878359265</v>
      </c>
      <c r="EI142" s="9">
        <v>127.63459158415841</v>
      </c>
      <c r="EJ142" s="9">
        <v>73.6654437765205</v>
      </c>
      <c r="EK142" s="9">
        <v>44.167410714285715</v>
      </c>
      <c r="EL142" s="9">
        <v>35.886713224893924</v>
      </c>
      <c r="EM142" s="9">
        <v>75.94543405233381</v>
      </c>
      <c r="EN142" s="9">
        <v>1081.8686571782177</v>
      </c>
      <c r="EO142" s="9">
        <v>256.32905321782175</v>
      </c>
      <c r="EP142" s="9">
        <v>221.00720473833098</v>
      </c>
      <c r="EQ142" s="9">
        <v>160.56568246110325</v>
      </c>
      <c r="ER142" s="9">
        <v>110.37051361386139</v>
      </c>
      <c r="ES142" s="9">
        <v>333.5962031471004</v>
      </c>
      <c r="ET142" s="9">
        <v>694.5316699080622</v>
      </c>
      <c r="EU142" s="9">
        <v>577.436284476662</v>
      </c>
      <c r="EV142" s="9">
        <v>117.09538543140027</v>
      </c>
      <c r="EW142" s="9">
        <v>114.2547073903819</v>
      </c>
      <c r="EX142" s="9">
        <v>2.8406780410183874</v>
      </c>
      <c r="EY142" s="9">
        <v>575.436284476662</v>
      </c>
      <c r="EZ142" s="9">
        <v>327.2780896393211</v>
      </c>
      <c r="FA142" s="9">
        <v>129.88490099009903</v>
      </c>
      <c r="FB142" s="9">
        <v>70.35449080622348</v>
      </c>
      <c r="FC142" s="9">
        <v>47.76255304101839</v>
      </c>
      <c r="FD142" s="9">
        <v>0.15625</v>
      </c>
      <c r="FE142" s="9">
        <v>104.10601573550213</v>
      </c>
      <c r="FF142" s="9">
        <v>92.41893564356435</v>
      </c>
      <c r="FG142" s="9">
        <v>68.72975601131542</v>
      </c>
      <c r="FH142" s="9">
        <v>95.20073815417256</v>
      </c>
      <c r="FI142" s="9">
        <v>79.3066212871287</v>
      </c>
      <c r="FJ142" s="9">
        <v>35.9287040311174</v>
      </c>
      <c r="FK142" s="9">
        <v>26.097926980198018</v>
      </c>
      <c r="FL142" s="9">
        <v>18.364391796322487</v>
      </c>
      <c r="FM142" s="9">
        <v>5.336633663366337</v>
      </c>
      <c r="FN142" s="9">
        <v>14.095982142857142</v>
      </c>
      <c r="FO142" s="9">
        <v>21.769249469589816</v>
      </c>
      <c r="FP142" s="9">
        <v>5.354490806223479</v>
      </c>
      <c r="FQ142" s="9">
        <v>0</v>
      </c>
      <c r="FR142" s="9">
        <v>0</v>
      </c>
      <c r="FS142" s="9">
        <v>10.726838755304101</v>
      </c>
      <c r="FT142" s="9">
        <v>577.436284476662</v>
      </c>
      <c r="FU142" s="9">
        <v>6.336633663366337</v>
      </c>
      <c r="FV142" s="9">
        <v>117.12148603253183</v>
      </c>
      <c r="FW142" s="9">
        <v>37.193909123055164</v>
      </c>
      <c r="FX142" s="9">
        <v>24.769249469589816</v>
      </c>
      <c r="FY142" s="9">
        <v>14.095982142857142</v>
      </c>
      <c r="FZ142" s="9">
        <v>5.095982142857143</v>
      </c>
      <c r="GA142" s="9">
        <v>6</v>
      </c>
      <c r="GB142" s="9">
        <v>3</v>
      </c>
      <c r="GC142" s="9">
        <v>31.617883663366335</v>
      </c>
      <c r="GD142" s="9">
        <v>72.48813207213578</v>
      </c>
      <c r="GE142" s="9">
        <v>74.48393299151344</v>
      </c>
      <c r="GF142" s="9">
        <v>208.2715921145686</v>
      </c>
      <c r="GG142" s="9">
        <v>146.565262553041</v>
      </c>
      <c r="GH142" s="9">
        <v>0</v>
      </c>
      <c r="GI142" s="9">
        <v>12.017857142857142</v>
      </c>
      <c r="GJ142" s="9">
        <v>24.095982142857142</v>
      </c>
      <c r="GK142" s="9">
        <v>13.901365806223481</v>
      </c>
      <c r="GL142" s="9">
        <v>11.691124469589816</v>
      </c>
      <c r="GM142" s="9">
        <v>842.7968528995757</v>
      </c>
      <c r="GN142" s="9">
        <v>178.56064356435644</v>
      </c>
      <c r="GO142" s="9">
        <v>0.017857142857142856</v>
      </c>
      <c r="GP142" s="9">
        <v>10.354490806223481</v>
      </c>
      <c r="GQ142" s="9">
        <v>70.88238154172561</v>
      </c>
      <c r="GR142" s="9">
        <v>2.017857142857143</v>
      </c>
      <c r="GS142" s="9">
        <v>353.67278111739745</v>
      </c>
      <c r="GT142" s="9">
        <v>53.26142591937765</v>
      </c>
      <c r="GU142" s="9">
        <v>0</v>
      </c>
      <c r="GV142" s="9">
        <v>23.29784741867044</v>
      </c>
      <c r="GW142" s="9">
        <v>137.62568511315416</v>
      </c>
      <c r="GX142" s="9">
        <v>13.105883132956153</v>
      </c>
    </row>
    <row r="143" spans="1:206" ht="12.75">
      <c r="A143" s="5" t="s">
        <v>485</v>
      </c>
      <c r="B143" s="9">
        <v>17.82</v>
      </c>
      <c r="C143" s="9">
        <v>157.98039215686273</v>
      </c>
      <c r="D143" s="9">
        <v>4.03921568627451</v>
      </c>
      <c r="E143" s="9">
        <v>10.156862745098039</v>
      </c>
      <c r="F143" s="9">
        <v>20.254901960784313</v>
      </c>
      <c r="G143" s="9">
        <v>32.333333333333336</v>
      </c>
      <c r="H143" s="9">
        <v>28.568627450980394</v>
      </c>
      <c r="I143" s="9">
        <v>40.568627450980394</v>
      </c>
      <c r="J143" s="9">
        <v>22.058823529411764</v>
      </c>
      <c r="K143" s="9">
        <v>14.196078431372548</v>
      </c>
      <c r="L143" s="9">
        <v>94.37254901960785</v>
      </c>
      <c r="M143" s="9">
        <v>49.411764705882355</v>
      </c>
      <c r="N143" s="9">
        <v>72.03921568627452</v>
      </c>
      <c r="O143" s="9">
        <v>85.94117647058823</v>
      </c>
      <c r="P143" s="9">
        <v>157.98039215686273</v>
      </c>
      <c r="Q143" s="9">
        <v>0</v>
      </c>
      <c r="R143" s="9">
        <v>76.88235294117646</v>
      </c>
      <c r="S143" s="9">
        <v>25.235294117647058</v>
      </c>
      <c r="T143" s="9">
        <v>33.333333333333336</v>
      </c>
      <c r="U143" s="9">
        <v>9.215686274509803</v>
      </c>
      <c r="V143" s="9">
        <v>7.0588235294117645</v>
      </c>
      <c r="W143" s="9">
        <v>2.0392156862745097</v>
      </c>
      <c r="X143" s="9">
        <v>0</v>
      </c>
      <c r="Y143" s="9">
        <v>55.588235294117645</v>
      </c>
      <c r="Z143" s="9">
        <v>3.019607843137255</v>
      </c>
      <c r="AA143" s="9">
        <v>1.0196078431372548</v>
      </c>
      <c r="AB143" s="9">
        <v>11.235294117647058</v>
      </c>
      <c r="AC143" s="9">
        <v>5</v>
      </c>
      <c r="AD143" s="9">
        <v>108.3921568627451</v>
      </c>
      <c r="AE143" s="9">
        <v>7.078431372549019</v>
      </c>
      <c r="AF143" s="9">
        <v>39.411764705882355</v>
      </c>
      <c r="AG143" s="9">
        <v>24.215686274509803</v>
      </c>
      <c r="AH143" s="9">
        <v>6.176470588235294</v>
      </c>
      <c r="AI143" s="9">
        <v>72.84313725490196</v>
      </c>
      <c r="AJ143" s="9">
        <v>51.76470588235294</v>
      </c>
      <c r="AK143" s="9">
        <v>28.274509803921568</v>
      </c>
      <c r="AL143" s="9">
        <v>4.0588235294117645</v>
      </c>
      <c r="AM143" s="9">
        <v>1.0392156862745099</v>
      </c>
      <c r="AN143" s="9">
        <v>12.137254901960784</v>
      </c>
      <c r="AO143" s="9">
        <v>24.11764705882353</v>
      </c>
      <c r="AP143" s="9">
        <v>121.72549019607843</v>
      </c>
      <c r="AQ143" s="9">
        <v>143.88235294117646</v>
      </c>
      <c r="AR143" s="9">
        <v>7.0588235294117645</v>
      </c>
      <c r="AS143" s="9">
        <v>2.019607843137255</v>
      </c>
      <c r="AT143" s="9">
        <v>2</v>
      </c>
      <c r="AU143" s="9">
        <v>3.019607843137255</v>
      </c>
      <c r="AV143" s="9">
        <v>157.98039215686273</v>
      </c>
      <c r="AW143" s="9">
        <v>102.45098039215686</v>
      </c>
      <c r="AX143" s="9">
        <v>46.490196078431374</v>
      </c>
      <c r="AY143" s="9">
        <v>0</v>
      </c>
      <c r="AZ143" s="9">
        <v>0.0196078431372549</v>
      </c>
      <c r="BA143" s="9">
        <v>6.019607843137255</v>
      </c>
      <c r="BB143" s="9">
        <v>1</v>
      </c>
      <c r="BC143" s="9">
        <v>157.98039215686273</v>
      </c>
      <c r="BD143" s="9">
        <v>77.01960784313725</v>
      </c>
      <c r="BE143" s="9">
        <v>32.1764705882353</v>
      </c>
      <c r="BF143" s="9">
        <v>23.392156862745097</v>
      </c>
      <c r="BG143" s="9">
        <v>3.0392156862745097</v>
      </c>
      <c r="BH143" s="9">
        <v>6.215686274509804</v>
      </c>
      <c r="BI143" s="9">
        <v>10.098039215686274</v>
      </c>
      <c r="BJ143" s="9">
        <v>6.03921568627451</v>
      </c>
      <c r="BK143" s="9">
        <v>0</v>
      </c>
      <c r="BL143" s="9">
        <v>157.98039215686273</v>
      </c>
      <c r="BM143" s="9">
        <v>47.94117647058823</v>
      </c>
      <c r="BN143" s="9">
        <v>8.117647058823529</v>
      </c>
      <c r="BO143" s="9">
        <v>20.215686274509803</v>
      </c>
      <c r="BP143" s="9">
        <v>0</v>
      </c>
      <c r="BQ143" s="9">
        <v>59.6078431372549</v>
      </c>
      <c r="BR143" s="9">
        <v>21.098039215686274</v>
      </c>
      <c r="BS143" s="9">
        <v>157.98039215686273</v>
      </c>
      <c r="BT143" s="9">
        <v>102.29411764705883</v>
      </c>
      <c r="BU143" s="9">
        <v>43.490196078431374</v>
      </c>
      <c r="BV143" s="9">
        <v>1.0392156862745099</v>
      </c>
      <c r="BW143" s="9">
        <v>0.0196078431372549</v>
      </c>
      <c r="BX143" s="9">
        <v>0.0392156862745098</v>
      </c>
      <c r="BY143" s="9">
        <v>2.0392156862745097</v>
      </c>
      <c r="BZ143" s="9">
        <v>11.137254901960784</v>
      </c>
      <c r="CA143" s="9">
        <v>1.0196078431372548</v>
      </c>
      <c r="CB143" s="9">
        <v>1</v>
      </c>
      <c r="CC143" s="9">
        <v>3</v>
      </c>
      <c r="CD143" s="9">
        <v>6.117647058823529</v>
      </c>
      <c r="CE143" s="9">
        <v>155.94117647058823</v>
      </c>
      <c r="CF143" s="9">
        <v>154.92156862745097</v>
      </c>
      <c r="CG143" s="9">
        <v>1.0196078431372548</v>
      </c>
      <c r="CH143" s="9">
        <v>0</v>
      </c>
      <c r="CI143" s="9">
        <v>1.0196078431372548</v>
      </c>
      <c r="CJ143" s="9">
        <v>154.90196078431373</v>
      </c>
      <c r="CK143" s="9">
        <v>31.49019607843137</v>
      </c>
      <c r="CL143" s="9">
        <v>4.0588235294117645</v>
      </c>
      <c r="CM143" s="9">
        <v>121.72549019607843</v>
      </c>
      <c r="CN143" s="9">
        <v>10.156862745098039</v>
      </c>
      <c r="CO143" s="9">
        <v>40.549019607843135</v>
      </c>
      <c r="CP143" s="9">
        <v>16.313725490196077</v>
      </c>
      <c r="CQ143" s="9">
        <v>5.078431372549019</v>
      </c>
      <c r="CR143" s="9">
        <v>2.019607843137255</v>
      </c>
      <c r="CS143" s="9">
        <v>0</v>
      </c>
      <c r="CT143" s="9">
        <v>121.72549019607843</v>
      </c>
      <c r="CU143" s="9">
        <v>47.6078431372549</v>
      </c>
      <c r="CV143" s="9">
        <v>28.41176470588235</v>
      </c>
      <c r="CW143" s="9">
        <v>4.117647058823529</v>
      </c>
      <c r="CX143" s="9">
        <v>7.03921568627451</v>
      </c>
      <c r="CY143" s="9">
        <v>5.03921568627451</v>
      </c>
      <c r="CZ143" s="9">
        <v>3</v>
      </c>
      <c r="DA143" s="9">
        <v>5.078431372549019</v>
      </c>
      <c r="DB143" s="9">
        <v>1.0392156862745099</v>
      </c>
      <c r="DC143" s="9">
        <v>0.0196078431372549</v>
      </c>
      <c r="DD143" s="9">
        <v>0.0196078431372549</v>
      </c>
      <c r="DE143" s="9">
        <v>69.03921568627452</v>
      </c>
      <c r="DF143" s="9">
        <v>4</v>
      </c>
      <c r="DG143" s="9">
        <v>13.235294117647058</v>
      </c>
      <c r="DH143" s="9">
        <v>8.196078431372548</v>
      </c>
      <c r="DI143" s="9">
        <v>21.352941176470587</v>
      </c>
      <c r="DJ143" s="9">
        <v>22.254901960784313</v>
      </c>
      <c r="DK143" s="9">
        <v>69.03921568627452</v>
      </c>
      <c r="DL143" s="9">
        <v>9.176470588235293</v>
      </c>
      <c r="DM143" s="9">
        <v>1</v>
      </c>
      <c r="DN143" s="9">
        <v>8.117647058823529</v>
      </c>
      <c r="DO143" s="9">
        <v>0</v>
      </c>
      <c r="DP143" s="9">
        <v>0</v>
      </c>
      <c r="DQ143" s="9">
        <v>9.07843137254902</v>
      </c>
      <c r="DR143" s="9">
        <v>5.098039215686274</v>
      </c>
      <c r="DS143" s="9">
        <v>5.0588235294117645</v>
      </c>
      <c r="DT143" s="9">
        <v>5.03921568627451</v>
      </c>
      <c r="DU143" s="9">
        <v>2</v>
      </c>
      <c r="DV143" s="9">
        <v>1.0784313725490196</v>
      </c>
      <c r="DW143" s="9">
        <v>0</v>
      </c>
      <c r="DX143" s="9">
        <v>5.0588235294117645</v>
      </c>
      <c r="DY143" s="9">
        <v>0.0196078431372549</v>
      </c>
      <c r="DZ143" s="9">
        <v>4.0588235294117645</v>
      </c>
      <c r="EA143" s="9">
        <v>2.0980392156862746</v>
      </c>
      <c r="EB143" s="9">
        <v>10.117647058823529</v>
      </c>
      <c r="EC143" s="9">
        <v>2.0392156862745097</v>
      </c>
      <c r="ED143" s="9">
        <v>69.03921568627452</v>
      </c>
      <c r="EE143" s="9">
        <v>10.058823529411764</v>
      </c>
      <c r="EF143" s="9">
        <v>4.1568627450980395</v>
      </c>
      <c r="EG143" s="9">
        <v>9.03921568627451</v>
      </c>
      <c r="EH143" s="9">
        <v>2.176470588235294</v>
      </c>
      <c r="EI143" s="9">
        <v>13.27450980392157</v>
      </c>
      <c r="EJ143" s="9">
        <v>10.07843137254902</v>
      </c>
      <c r="EK143" s="9">
        <v>3.0588235294117645</v>
      </c>
      <c r="EL143" s="9">
        <v>7.098039215686274</v>
      </c>
      <c r="EM143" s="9">
        <v>10.098039215686274</v>
      </c>
      <c r="EN143" s="9">
        <v>143.7843137254902</v>
      </c>
      <c r="EO143" s="9">
        <v>41.411764705882355</v>
      </c>
      <c r="EP143" s="9">
        <v>33.490196078431374</v>
      </c>
      <c r="EQ143" s="9">
        <v>22.313725490196077</v>
      </c>
      <c r="ER143" s="9">
        <v>11.07843137254902</v>
      </c>
      <c r="ES143" s="9">
        <v>35.490196078431374</v>
      </c>
      <c r="ET143" s="9">
        <v>87.92156862745098</v>
      </c>
      <c r="EU143" s="9">
        <v>76.88235294117646</v>
      </c>
      <c r="EV143" s="9">
        <v>11.03921568627451</v>
      </c>
      <c r="EW143" s="9">
        <v>4</v>
      </c>
      <c r="EX143" s="9">
        <v>7.03921568627451</v>
      </c>
      <c r="EY143" s="9">
        <v>76.88235294117646</v>
      </c>
      <c r="EZ143" s="9">
        <v>52.627450980392155</v>
      </c>
      <c r="FA143" s="9">
        <v>12.07843137254902</v>
      </c>
      <c r="FB143" s="9">
        <v>8.137254901960784</v>
      </c>
      <c r="FC143" s="9">
        <v>4.03921568627451</v>
      </c>
      <c r="FD143" s="9">
        <v>0</v>
      </c>
      <c r="FE143" s="9">
        <v>16.03921568627451</v>
      </c>
      <c r="FF143" s="9">
        <v>9.196078431372548</v>
      </c>
      <c r="FG143" s="9">
        <v>12.098039215686274</v>
      </c>
      <c r="FH143" s="9">
        <v>14.07843137254902</v>
      </c>
      <c r="FI143" s="9">
        <v>9.176470588235293</v>
      </c>
      <c r="FJ143" s="9">
        <v>3.0784313725490198</v>
      </c>
      <c r="FK143" s="9">
        <v>1.0980392156862746</v>
      </c>
      <c r="FL143" s="9">
        <v>1.0196078431372548</v>
      </c>
      <c r="FM143" s="9">
        <v>0.0196078431372549</v>
      </c>
      <c r="FN143" s="9">
        <v>2.019607843137255</v>
      </c>
      <c r="FO143" s="9">
        <v>3.0588235294117645</v>
      </c>
      <c r="FP143" s="9">
        <v>0</v>
      </c>
      <c r="FQ143" s="9">
        <v>0</v>
      </c>
      <c r="FR143" s="9">
        <v>0</v>
      </c>
      <c r="FS143" s="9">
        <v>6</v>
      </c>
      <c r="FT143" s="9">
        <v>76.88235294117646</v>
      </c>
      <c r="FU143" s="9">
        <v>1</v>
      </c>
      <c r="FV143" s="9">
        <v>12.215686274509803</v>
      </c>
      <c r="FW143" s="9">
        <v>4.03921568627451</v>
      </c>
      <c r="FX143" s="9">
        <v>5</v>
      </c>
      <c r="FY143" s="9">
        <v>2.019607843137255</v>
      </c>
      <c r="FZ143" s="9">
        <v>0.0196078431372549</v>
      </c>
      <c r="GA143" s="9">
        <v>1</v>
      </c>
      <c r="GB143" s="9">
        <v>1</v>
      </c>
      <c r="GC143" s="9">
        <v>7.019607843137255</v>
      </c>
      <c r="GD143" s="9">
        <v>9.019607843137255</v>
      </c>
      <c r="GE143" s="9">
        <v>13.03921568627451</v>
      </c>
      <c r="GF143" s="9">
        <v>33.254901960784316</v>
      </c>
      <c r="GG143" s="9">
        <v>26.19607843137255</v>
      </c>
      <c r="GH143" s="9">
        <v>0</v>
      </c>
      <c r="GI143" s="9">
        <v>1</v>
      </c>
      <c r="GJ143" s="9">
        <v>0.0196078431372549</v>
      </c>
      <c r="GK143" s="9">
        <v>4.03921568627451</v>
      </c>
      <c r="GL143" s="9">
        <v>2</v>
      </c>
      <c r="GM143" s="9">
        <v>83.31372549019608</v>
      </c>
      <c r="GN143" s="9">
        <v>17.235294117647058</v>
      </c>
      <c r="GO143" s="9">
        <v>0</v>
      </c>
      <c r="GP143" s="9">
        <v>1.0196078431372548</v>
      </c>
      <c r="GQ143" s="9">
        <v>10.176470588235293</v>
      </c>
      <c r="GR143" s="9">
        <v>0</v>
      </c>
      <c r="GS143" s="9">
        <v>42.588235294117645</v>
      </c>
      <c r="GT143" s="9">
        <v>3.196078431372549</v>
      </c>
      <c r="GU143" s="9">
        <v>0.0196078431372549</v>
      </c>
      <c r="GV143" s="9">
        <v>0</v>
      </c>
      <c r="GW143" s="9">
        <v>7.0588235294117645</v>
      </c>
      <c r="GX143" s="9">
        <v>2.019607843137255</v>
      </c>
    </row>
    <row r="144" spans="1:206" ht="12.75">
      <c r="A144" s="5" t="s">
        <v>486</v>
      </c>
      <c r="B144" s="9">
        <v>22.04</v>
      </c>
      <c r="C144" s="9">
        <v>302.3748473748474</v>
      </c>
      <c r="D144" s="9">
        <v>11.583638583638583</v>
      </c>
      <c r="E144" s="9">
        <v>24.500610500610502</v>
      </c>
      <c r="F144" s="9">
        <v>31.684981684981683</v>
      </c>
      <c r="G144" s="9">
        <v>52.58119658119658</v>
      </c>
      <c r="H144" s="9">
        <v>90.10622710622711</v>
      </c>
      <c r="I144" s="9">
        <v>70.31379731379731</v>
      </c>
      <c r="J144" s="9">
        <v>21.604395604395606</v>
      </c>
      <c r="K144" s="9">
        <v>36.08424908424908</v>
      </c>
      <c r="L144" s="9">
        <v>209.82783882783883</v>
      </c>
      <c r="M144" s="9">
        <v>56.462759462759465</v>
      </c>
      <c r="N144" s="9">
        <v>148.84371184371184</v>
      </c>
      <c r="O144" s="9">
        <v>153.53113553113556</v>
      </c>
      <c r="P144" s="9">
        <v>289.1526251526252</v>
      </c>
      <c r="Q144" s="9">
        <v>13.222222222222221</v>
      </c>
      <c r="R144" s="9">
        <v>128.65567765567766</v>
      </c>
      <c r="S144" s="9">
        <v>34.32722832722833</v>
      </c>
      <c r="T144" s="9">
        <v>55.108669108669105</v>
      </c>
      <c r="U144" s="9">
        <v>19.80952380952381</v>
      </c>
      <c r="V144" s="9">
        <v>13.73992673992674</v>
      </c>
      <c r="W144" s="9">
        <v>3.802197802197802</v>
      </c>
      <c r="X144" s="9">
        <v>1.8681318681318682</v>
      </c>
      <c r="Y144" s="9">
        <v>99.92918192918192</v>
      </c>
      <c r="Z144" s="9">
        <v>5.781440781440781</v>
      </c>
      <c r="AA144" s="9">
        <v>6.958485958485959</v>
      </c>
      <c r="AB144" s="9">
        <v>9.225885225885227</v>
      </c>
      <c r="AC144" s="9">
        <v>3.9584859584859586</v>
      </c>
      <c r="AD144" s="9">
        <v>201.55677655677655</v>
      </c>
      <c r="AE144" s="9">
        <v>13.517704517704518</v>
      </c>
      <c r="AF144" s="9">
        <v>49.84126984126984</v>
      </c>
      <c r="AG144" s="9">
        <v>48.31013431013431</v>
      </c>
      <c r="AH144" s="9">
        <v>16.986568986568987</v>
      </c>
      <c r="AI144" s="9">
        <v>155.34432234432236</v>
      </c>
      <c r="AJ144" s="9">
        <v>110.7973137973138</v>
      </c>
      <c r="AK144" s="9">
        <v>25.229548229548232</v>
      </c>
      <c r="AL144" s="9">
        <v>9.135531135531137</v>
      </c>
      <c r="AM144" s="9">
        <v>1.8681318681318682</v>
      </c>
      <c r="AN144" s="9">
        <v>19.986568986568987</v>
      </c>
      <c r="AO144" s="9">
        <v>34.23321123321123</v>
      </c>
      <c r="AP144" s="9">
        <v>248.15506715506717</v>
      </c>
      <c r="AQ144" s="9">
        <v>268.65201465201466</v>
      </c>
      <c r="AR144" s="9">
        <v>22.78876678876679</v>
      </c>
      <c r="AS144" s="9">
        <v>2.2673992673992673</v>
      </c>
      <c r="AT144" s="9">
        <v>1.2222222222222223</v>
      </c>
      <c r="AU144" s="9">
        <v>7.444444444444445</v>
      </c>
      <c r="AV144" s="9">
        <v>302.3748473748474</v>
      </c>
      <c r="AW144" s="9">
        <v>201.5250305250305</v>
      </c>
      <c r="AX144" s="9">
        <v>71.03296703296704</v>
      </c>
      <c r="AY144" s="9">
        <v>2.156288156288156</v>
      </c>
      <c r="AZ144" s="9">
        <v>0</v>
      </c>
      <c r="BA144" s="9">
        <v>17.12210012210012</v>
      </c>
      <c r="BB144" s="9">
        <v>8.670329670329672</v>
      </c>
      <c r="BC144" s="9">
        <v>302.3748473748474</v>
      </c>
      <c r="BD144" s="9">
        <v>138.36752136752136</v>
      </c>
      <c r="BE144" s="9">
        <v>59.84859584859585</v>
      </c>
      <c r="BF144" s="9">
        <v>56.956043956043956</v>
      </c>
      <c r="BG144" s="9">
        <v>2.913308913308913</v>
      </c>
      <c r="BH144" s="9">
        <v>14.60805860805861</v>
      </c>
      <c r="BI144" s="9">
        <v>16.073260073260073</v>
      </c>
      <c r="BJ144" s="9">
        <v>12.673992673992675</v>
      </c>
      <c r="BK144" s="9">
        <v>0.9340659340659341</v>
      </c>
      <c r="BL144" s="9">
        <v>302.3748473748474</v>
      </c>
      <c r="BM144" s="9">
        <v>98.95726495726495</v>
      </c>
      <c r="BN144" s="9">
        <v>30.965811965811966</v>
      </c>
      <c r="BO144" s="9">
        <v>23.073260073260077</v>
      </c>
      <c r="BP144" s="9">
        <v>2.802197802197802</v>
      </c>
      <c r="BQ144" s="9">
        <v>102.93284493284493</v>
      </c>
      <c r="BR144" s="9">
        <v>38.97313797313797</v>
      </c>
      <c r="BS144" s="9">
        <v>302.3748473748474</v>
      </c>
      <c r="BT144" s="9">
        <v>199.86202686202688</v>
      </c>
      <c r="BU144" s="9">
        <v>75.21001221001222</v>
      </c>
      <c r="BV144" s="9">
        <v>1.8681318681318682</v>
      </c>
      <c r="BW144" s="9">
        <v>1</v>
      </c>
      <c r="BX144" s="9">
        <v>1.2222222222222223</v>
      </c>
      <c r="BY144" s="9">
        <v>7.847374847374847</v>
      </c>
      <c r="BZ144" s="9">
        <v>23.434676434676437</v>
      </c>
      <c r="CA144" s="9">
        <v>1.8681318681318682</v>
      </c>
      <c r="CB144" s="9">
        <v>4.670329670329671</v>
      </c>
      <c r="CC144" s="9">
        <v>3.802197802197802</v>
      </c>
      <c r="CD144" s="9">
        <v>13.094017094017094</v>
      </c>
      <c r="CE144" s="9">
        <v>295.7045177045177</v>
      </c>
      <c r="CF144" s="9">
        <v>293.72527472527474</v>
      </c>
      <c r="CG144" s="9">
        <v>1.9792429792429793</v>
      </c>
      <c r="CH144" s="9">
        <v>0</v>
      </c>
      <c r="CI144" s="9">
        <v>14.094017094017094</v>
      </c>
      <c r="CJ144" s="9">
        <v>272.89499389499395</v>
      </c>
      <c r="CK144" s="9">
        <v>50.44566544566545</v>
      </c>
      <c r="CL144" s="9">
        <v>20.208791208791208</v>
      </c>
      <c r="CM144" s="9">
        <v>244.6862026862027</v>
      </c>
      <c r="CN144" s="9">
        <v>35.21611721611722</v>
      </c>
      <c r="CO144" s="9">
        <v>94.3809523809524</v>
      </c>
      <c r="CP144" s="9">
        <v>46.462759462759465</v>
      </c>
      <c r="CQ144" s="9">
        <v>4.201465201465202</v>
      </c>
      <c r="CR144" s="9">
        <v>0</v>
      </c>
      <c r="CS144" s="9">
        <v>1</v>
      </c>
      <c r="CT144" s="9">
        <v>244.6862026862027</v>
      </c>
      <c r="CU144" s="9">
        <v>63.42490842490842</v>
      </c>
      <c r="CV144" s="9">
        <v>42.88278388278389</v>
      </c>
      <c r="CW144" s="9">
        <v>3.913308913308913</v>
      </c>
      <c r="CX144" s="9">
        <v>7.847374847374847</v>
      </c>
      <c r="CY144" s="9">
        <v>5.913308913308913</v>
      </c>
      <c r="CZ144" s="9">
        <v>2.868131868131868</v>
      </c>
      <c r="DA144" s="9">
        <v>4.201465201465202</v>
      </c>
      <c r="DB144" s="9">
        <v>0.1111111111111111</v>
      </c>
      <c r="DC144" s="9">
        <v>2.9340659340659343</v>
      </c>
      <c r="DD144" s="9">
        <v>0</v>
      </c>
      <c r="DE144" s="9">
        <v>176.05982905982907</v>
      </c>
      <c r="DF144" s="9">
        <v>12.851037851037852</v>
      </c>
      <c r="DG144" s="9">
        <v>36.23687423687424</v>
      </c>
      <c r="DH144" s="9">
        <v>24.52136752136752</v>
      </c>
      <c r="DI144" s="9">
        <v>72.63736263736263</v>
      </c>
      <c r="DJ144" s="9">
        <v>29.813186813186814</v>
      </c>
      <c r="DK144" s="9">
        <v>176.05982905982907</v>
      </c>
      <c r="DL144" s="9">
        <v>6.781440781440781</v>
      </c>
      <c r="DM144" s="9">
        <v>3.802197802197802</v>
      </c>
      <c r="DN144" s="9">
        <v>3.2014652014652016</v>
      </c>
      <c r="DO144" s="9">
        <v>2.045177045177045</v>
      </c>
      <c r="DP144" s="9">
        <v>1</v>
      </c>
      <c r="DQ144" s="9">
        <v>15.673992673992675</v>
      </c>
      <c r="DR144" s="9">
        <v>18.632478632478634</v>
      </c>
      <c r="DS144" s="9">
        <v>8.736263736263737</v>
      </c>
      <c r="DT144" s="9">
        <v>36.12576312576313</v>
      </c>
      <c r="DU144" s="9">
        <v>4.736263736263736</v>
      </c>
      <c r="DV144" s="9">
        <v>4</v>
      </c>
      <c r="DW144" s="9">
        <v>4.934065934065934</v>
      </c>
      <c r="DX144" s="9">
        <v>4.045177045177045</v>
      </c>
      <c r="DY144" s="9">
        <v>9.670329670329672</v>
      </c>
      <c r="DZ144" s="9">
        <v>9.76068376068376</v>
      </c>
      <c r="EA144" s="9">
        <v>19.611721611721613</v>
      </c>
      <c r="EB144" s="9">
        <v>17.41025641025641</v>
      </c>
      <c r="EC144" s="9">
        <v>5.892551892551893</v>
      </c>
      <c r="ED144" s="9">
        <v>176.05982905982907</v>
      </c>
      <c r="EE144" s="9">
        <v>37.76800976800976</v>
      </c>
      <c r="EF144" s="9">
        <v>31.15018315018315</v>
      </c>
      <c r="EG144" s="9">
        <v>11.562881562881563</v>
      </c>
      <c r="EH144" s="9">
        <v>13.225885225885227</v>
      </c>
      <c r="EI144" s="9">
        <v>27.636141636141637</v>
      </c>
      <c r="EJ144" s="9">
        <v>14.785103785103786</v>
      </c>
      <c r="EK144" s="9">
        <v>8.871794871794872</v>
      </c>
      <c r="EL144" s="9">
        <v>13.583638583638583</v>
      </c>
      <c r="EM144" s="9">
        <v>17.476190476190474</v>
      </c>
      <c r="EN144" s="9">
        <v>266.29059829059827</v>
      </c>
      <c r="EO144" s="9">
        <v>63.84493284493284</v>
      </c>
      <c r="EP144" s="9">
        <v>37.21245421245421</v>
      </c>
      <c r="EQ144" s="9">
        <v>39.57387057387057</v>
      </c>
      <c r="ER144" s="9">
        <v>28.23687423687424</v>
      </c>
      <c r="ES144" s="9">
        <v>97.42246642246643</v>
      </c>
      <c r="ET144" s="9">
        <v>147.39926739926742</v>
      </c>
      <c r="EU144" s="9">
        <v>128.65567765567766</v>
      </c>
      <c r="EV144" s="9">
        <v>18.743589743589745</v>
      </c>
      <c r="EW144" s="9">
        <v>16.875457875457876</v>
      </c>
      <c r="EX144" s="9">
        <v>1.8681318681318682</v>
      </c>
      <c r="EY144" s="9">
        <v>128.65567765567766</v>
      </c>
      <c r="EZ144" s="9">
        <v>91.85592185592185</v>
      </c>
      <c r="FA144" s="9">
        <v>16.54212454212454</v>
      </c>
      <c r="FB144" s="9">
        <v>12.142857142857142</v>
      </c>
      <c r="FC144" s="9">
        <v>8.114774114774114</v>
      </c>
      <c r="FD144" s="9">
        <v>0</v>
      </c>
      <c r="FE144" s="9">
        <v>14.583638583638583</v>
      </c>
      <c r="FF144" s="9">
        <v>19.743589743589745</v>
      </c>
      <c r="FG144" s="9">
        <v>12.514041514041516</v>
      </c>
      <c r="FH144" s="9">
        <v>32.54578754578755</v>
      </c>
      <c r="FI144" s="9">
        <v>15.653235653235653</v>
      </c>
      <c r="FJ144" s="9">
        <v>11.517704517704518</v>
      </c>
      <c r="FK144" s="9">
        <v>8.003663003663004</v>
      </c>
      <c r="FL144" s="9">
        <v>2.9792429792429793</v>
      </c>
      <c r="FM144" s="9">
        <v>0.9340659340659341</v>
      </c>
      <c r="FN144" s="9">
        <v>0.9340659340659341</v>
      </c>
      <c r="FO144" s="9">
        <v>1.3333333333333333</v>
      </c>
      <c r="FP144" s="9">
        <v>2.9340659340659343</v>
      </c>
      <c r="FQ144" s="9">
        <v>0</v>
      </c>
      <c r="FR144" s="9">
        <v>1</v>
      </c>
      <c r="FS144" s="9">
        <v>3.9792429792429793</v>
      </c>
      <c r="FT144" s="9">
        <v>128.65567765567766</v>
      </c>
      <c r="FU144" s="9">
        <v>0</v>
      </c>
      <c r="FV144" s="9">
        <v>22.500610500610502</v>
      </c>
      <c r="FW144" s="9">
        <v>10.649572649572649</v>
      </c>
      <c r="FX144" s="9">
        <v>7.069597069597069</v>
      </c>
      <c r="FY144" s="9">
        <v>0.9340659340659341</v>
      </c>
      <c r="FZ144" s="9">
        <v>0.9340659340659341</v>
      </c>
      <c r="GA144" s="9">
        <v>0</v>
      </c>
      <c r="GB144" s="9">
        <v>0</v>
      </c>
      <c r="GC144" s="9">
        <v>5.736263736263736</v>
      </c>
      <c r="GD144" s="9">
        <v>8.847374847374848</v>
      </c>
      <c r="GE144" s="9">
        <v>11.757020757020758</v>
      </c>
      <c r="GF144" s="9">
        <v>35.1013431013431</v>
      </c>
      <c r="GG144" s="9">
        <v>27.385836385836388</v>
      </c>
      <c r="GH144" s="9">
        <v>0</v>
      </c>
      <c r="GI144" s="9">
        <v>2.913308913308913</v>
      </c>
      <c r="GJ144" s="9">
        <v>0.9340659340659341</v>
      </c>
      <c r="GK144" s="9">
        <v>2.9340659340659343</v>
      </c>
      <c r="GL144" s="9">
        <v>0.9340659340659341</v>
      </c>
      <c r="GM144" s="9">
        <v>206.4737484737485</v>
      </c>
      <c r="GN144" s="9">
        <v>55.93528693528694</v>
      </c>
      <c r="GO144" s="9">
        <v>0</v>
      </c>
      <c r="GP144" s="9">
        <v>1</v>
      </c>
      <c r="GQ144" s="9">
        <v>16.073260073260073</v>
      </c>
      <c r="GR144" s="9">
        <v>1.0451770451770452</v>
      </c>
      <c r="GS144" s="9">
        <v>99.76312576312576</v>
      </c>
      <c r="GT144" s="9">
        <v>12.538461538461538</v>
      </c>
      <c r="GU144" s="9">
        <v>0</v>
      </c>
      <c r="GV144" s="9">
        <v>0</v>
      </c>
      <c r="GW144" s="9">
        <v>18.11843711843712</v>
      </c>
      <c r="GX144" s="9">
        <v>2</v>
      </c>
    </row>
    <row r="145" spans="1:206" ht="12.75">
      <c r="A145" s="5" t="s">
        <v>487</v>
      </c>
      <c r="B145" s="9">
        <v>25.66</v>
      </c>
      <c r="C145" s="9">
        <v>1536.1474747474747</v>
      </c>
      <c r="D145" s="9">
        <v>48.27474747474747</v>
      </c>
      <c r="E145" s="9">
        <v>160.8242424242424</v>
      </c>
      <c r="F145" s="9">
        <v>191.6</v>
      </c>
      <c r="G145" s="9">
        <v>218.55353535353535</v>
      </c>
      <c r="H145" s="9">
        <v>391.60808080808084</v>
      </c>
      <c r="I145" s="9">
        <v>385.8747474747475</v>
      </c>
      <c r="J145" s="9">
        <v>139.4121212121212</v>
      </c>
      <c r="K145" s="9">
        <v>209.09898989898988</v>
      </c>
      <c r="L145" s="9">
        <v>950.3333333333334</v>
      </c>
      <c r="M145" s="9">
        <v>376.71515151515155</v>
      </c>
      <c r="N145" s="9">
        <v>735.9373737373738</v>
      </c>
      <c r="O145" s="9">
        <v>800.2101010101011</v>
      </c>
      <c r="P145" s="9">
        <v>1536.1474747474747</v>
      </c>
      <c r="Q145" s="9">
        <v>0</v>
      </c>
      <c r="R145" s="9">
        <v>666.0222222222222</v>
      </c>
      <c r="S145" s="9">
        <v>179.27676767676766</v>
      </c>
      <c r="T145" s="9">
        <v>278.0545454545454</v>
      </c>
      <c r="U145" s="9">
        <v>90.43636363636364</v>
      </c>
      <c r="V145" s="9">
        <v>74.79797979797979</v>
      </c>
      <c r="W145" s="9">
        <v>30.47878787878788</v>
      </c>
      <c r="X145" s="9">
        <v>12.977777777777778</v>
      </c>
      <c r="Y145" s="9">
        <v>540.3616161616162</v>
      </c>
      <c r="Z145" s="9">
        <v>38</v>
      </c>
      <c r="AA145" s="9">
        <v>20.18181818181818</v>
      </c>
      <c r="AB145" s="9">
        <v>47.5010101010101</v>
      </c>
      <c r="AC145" s="9">
        <v>13.977777777777778</v>
      </c>
      <c r="AD145" s="9">
        <v>1008.5656565656566</v>
      </c>
      <c r="AE145" s="9">
        <v>71.52323232323232</v>
      </c>
      <c r="AF145" s="9">
        <v>283.37171717171714</v>
      </c>
      <c r="AG145" s="9">
        <v>234.30303030303028</v>
      </c>
      <c r="AH145" s="9">
        <v>76.82424242424243</v>
      </c>
      <c r="AI145" s="9">
        <v>872.4909090909091</v>
      </c>
      <c r="AJ145" s="9">
        <v>447.6747474747475</v>
      </c>
      <c r="AK145" s="9">
        <v>169.25454545454545</v>
      </c>
      <c r="AL145" s="9">
        <v>40.72727272727273</v>
      </c>
      <c r="AM145" s="9">
        <v>6</v>
      </c>
      <c r="AN145" s="9">
        <v>93.22828282828283</v>
      </c>
      <c r="AO145" s="9">
        <v>152.16767676767677</v>
      </c>
      <c r="AP145" s="9">
        <v>1290.7515151515152</v>
      </c>
      <c r="AQ145" s="9">
        <v>1360.1414141414143</v>
      </c>
      <c r="AR145" s="9">
        <v>116.0969696969697</v>
      </c>
      <c r="AS145" s="9">
        <v>18</v>
      </c>
      <c r="AT145" s="9">
        <v>10.181818181818182</v>
      </c>
      <c r="AU145" s="9">
        <v>31.727272727272727</v>
      </c>
      <c r="AV145" s="9">
        <v>1536.1474747474747</v>
      </c>
      <c r="AW145" s="9">
        <v>1288.410101010101</v>
      </c>
      <c r="AX145" s="9">
        <v>206.6</v>
      </c>
      <c r="AY145" s="9">
        <v>2.1818181818181817</v>
      </c>
      <c r="AZ145" s="9">
        <v>2</v>
      </c>
      <c r="BA145" s="9">
        <v>27.955555555555556</v>
      </c>
      <c r="BB145" s="9">
        <v>7</v>
      </c>
      <c r="BC145" s="9">
        <v>1536.1474747474747</v>
      </c>
      <c r="BD145" s="9">
        <v>904.8303030303031</v>
      </c>
      <c r="BE145" s="9">
        <v>153.8929292929293</v>
      </c>
      <c r="BF145" s="9">
        <v>304.46262626262626</v>
      </c>
      <c r="BG145" s="9">
        <v>39.07070707070707</v>
      </c>
      <c r="BH145" s="9">
        <v>69.25252525252525</v>
      </c>
      <c r="BI145" s="9">
        <v>35.11515151515151</v>
      </c>
      <c r="BJ145" s="9">
        <v>29.523232323232325</v>
      </c>
      <c r="BK145" s="9">
        <v>0</v>
      </c>
      <c r="BL145" s="9">
        <v>1536.1474747474747</v>
      </c>
      <c r="BM145" s="9">
        <v>645.9939393939394</v>
      </c>
      <c r="BN145" s="9">
        <v>69.04646464646464</v>
      </c>
      <c r="BO145" s="9">
        <v>215.55353535353535</v>
      </c>
      <c r="BP145" s="9">
        <v>4</v>
      </c>
      <c r="BQ145" s="9">
        <v>460.0020202020202</v>
      </c>
      <c r="BR145" s="9">
        <v>132.55151515151516</v>
      </c>
      <c r="BS145" s="9">
        <v>1536.1474747474747</v>
      </c>
      <c r="BT145" s="9">
        <v>1232.2262626262627</v>
      </c>
      <c r="BU145" s="9">
        <v>230.73737373737373</v>
      </c>
      <c r="BV145" s="9">
        <v>10.15959595959596</v>
      </c>
      <c r="BW145" s="9">
        <v>5.181818181818182</v>
      </c>
      <c r="BX145" s="9">
        <v>1.1818181818181819</v>
      </c>
      <c r="BY145" s="9">
        <v>31.115151515151513</v>
      </c>
      <c r="BZ145" s="9">
        <v>57.84242424242424</v>
      </c>
      <c r="CA145" s="9">
        <v>2</v>
      </c>
      <c r="CB145" s="9">
        <v>3</v>
      </c>
      <c r="CC145" s="9">
        <v>9.933333333333334</v>
      </c>
      <c r="CD145" s="9">
        <v>42.90909090909091</v>
      </c>
      <c r="CE145" s="9">
        <v>1508.9656565656567</v>
      </c>
      <c r="CF145" s="9">
        <v>1502.9656565656567</v>
      </c>
      <c r="CG145" s="9">
        <v>6</v>
      </c>
      <c r="CH145" s="9">
        <v>0</v>
      </c>
      <c r="CI145" s="9">
        <v>83.8</v>
      </c>
      <c r="CJ145" s="9">
        <v>1387.210101010101</v>
      </c>
      <c r="CK145" s="9">
        <v>284.16767676767677</v>
      </c>
      <c r="CL145" s="9">
        <v>99.71111111111111</v>
      </c>
      <c r="CM145" s="9">
        <v>1187.6363636363635</v>
      </c>
      <c r="CN145" s="9">
        <v>170.5070707070707</v>
      </c>
      <c r="CO145" s="9">
        <v>397.8787878787879</v>
      </c>
      <c r="CP145" s="9">
        <v>185.98787878787877</v>
      </c>
      <c r="CQ145" s="9">
        <v>35.18181818181818</v>
      </c>
      <c r="CR145" s="9">
        <v>28.252525252525253</v>
      </c>
      <c r="CS145" s="9">
        <v>4</v>
      </c>
      <c r="CT145" s="9">
        <v>1187.6363636363635</v>
      </c>
      <c r="CU145" s="9">
        <v>365.8282828282828</v>
      </c>
      <c r="CV145" s="9">
        <v>242.7111111111111</v>
      </c>
      <c r="CW145" s="9">
        <v>40.43434343434343</v>
      </c>
      <c r="CX145" s="9">
        <v>41.319191919191915</v>
      </c>
      <c r="CY145" s="9">
        <v>32.18181818181818</v>
      </c>
      <c r="CZ145" s="9">
        <v>9.181818181818182</v>
      </c>
      <c r="DA145" s="9">
        <v>35.18181818181818</v>
      </c>
      <c r="DB145" s="9">
        <v>4</v>
      </c>
      <c r="DC145" s="9">
        <v>11</v>
      </c>
      <c r="DD145" s="9">
        <v>4</v>
      </c>
      <c r="DE145" s="9">
        <v>782.6262626262627</v>
      </c>
      <c r="DF145" s="9">
        <v>66.3010101010101</v>
      </c>
      <c r="DG145" s="9">
        <v>169.36969696969695</v>
      </c>
      <c r="DH145" s="9">
        <v>110.95757575757575</v>
      </c>
      <c r="DI145" s="9">
        <v>290.73939393939395</v>
      </c>
      <c r="DJ145" s="9">
        <v>145.25858585858586</v>
      </c>
      <c r="DK145" s="9">
        <v>782.6262626262627</v>
      </c>
      <c r="DL145" s="9">
        <v>40.61616161616162</v>
      </c>
      <c r="DM145" s="9">
        <v>6</v>
      </c>
      <c r="DN145" s="9">
        <v>45.52727272727273</v>
      </c>
      <c r="DO145" s="9">
        <v>6.977777777777778</v>
      </c>
      <c r="DP145" s="9">
        <v>3.1818181818181817</v>
      </c>
      <c r="DQ145" s="9">
        <v>69.41010101010102</v>
      </c>
      <c r="DR145" s="9">
        <v>119.53131313131313</v>
      </c>
      <c r="DS145" s="9">
        <v>30.34141414141414</v>
      </c>
      <c r="DT145" s="9">
        <v>55.955555555555556</v>
      </c>
      <c r="DU145" s="9">
        <v>25.34141414141414</v>
      </c>
      <c r="DV145" s="9">
        <v>4.1595959595959595</v>
      </c>
      <c r="DW145" s="9">
        <v>4</v>
      </c>
      <c r="DX145" s="9">
        <v>47.45656565656566</v>
      </c>
      <c r="DY145" s="9">
        <v>37.93333333333333</v>
      </c>
      <c r="DZ145" s="9">
        <v>50.38989898989899</v>
      </c>
      <c r="EA145" s="9">
        <v>60.82020202020202</v>
      </c>
      <c r="EB145" s="9">
        <v>139.75353535353534</v>
      </c>
      <c r="EC145" s="9">
        <v>35.23030303030303</v>
      </c>
      <c r="ED145" s="9">
        <v>782.6262626262627</v>
      </c>
      <c r="EE145" s="9">
        <v>95.43838383838383</v>
      </c>
      <c r="EF145" s="9">
        <v>162.73333333333332</v>
      </c>
      <c r="EG145" s="9">
        <v>102.0949494949495</v>
      </c>
      <c r="EH145" s="9">
        <v>83.66464646464647</v>
      </c>
      <c r="EI145" s="9">
        <v>126.23232323232324</v>
      </c>
      <c r="EJ145" s="9">
        <v>57.159595959595954</v>
      </c>
      <c r="EK145" s="9">
        <v>61.345454545454544</v>
      </c>
      <c r="EL145" s="9">
        <v>38.36363636363636</v>
      </c>
      <c r="EM145" s="9">
        <v>55.593939393939394</v>
      </c>
      <c r="EN145" s="9">
        <v>1327.0484848484848</v>
      </c>
      <c r="EO145" s="9">
        <v>280.9616161616162</v>
      </c>
      <c r="EP145" s="9">
        <v>277.26262626262627</v>
      </c>
      <c r="EQ145" s="9">
        <v>204.64646464646466</v>
      </c>
      <c r="ER145" s="9">
        <v>127.64040404040404</v>
      </c>
      <c r="ES145" s="9">
        <v>436.53737373737374</v>
      </c>
      <c r="ET145" s="9">
        <v>698.9777777777778</v>
      </c>
      <c r="EU145" s="9">
        <v>666.0222222222222</v>
      </c>
      <c r="EV145" s="9">
        <v>32.955555555555556</v>
      </c>
      <c r="EW145" s="9">
        <v>10.977777777777778</v>
      </c>
      <c r="EX145" s="9">
        <v>21.977777777777778</v>
      </c>
      <c r="EY145" s="9">
        <v>666.0222222222222</v>
      </c>
      <c r="EZ145" s="9">
        <v>488.2464646464647</v>
      </c>
      <c r="FA145" s="9">
        <v>117.4121212121212</v>
      </c>
      <c r="FB145" s="9">
        <v>36.36363636363636</v>
      </c>
      <c r="FC145" s="9">
        <v>19</v>
      </c>
      <c r="FD145" s="9">
        <v>5</v>
      </c>
      <c r="FE145" s="9">
        <v>88.66060606060606</v>
      </c>
      <c r="FF145" s="9">
        <v>90.6161616161616</v>
      </c>
      <c r="FG145" s="9">
        <v>91.20808080808081</v>
      </c>
      <c r="FH145" s="9">
        <v>133.5272727272727</v>
      </c>
      <c r="FI145" s="9">
        <v>90.41414141414143</v>
      </c>
      <c r="FJ145" s="9">
        <v>58.61616161616162</v>
      </c>
      <c r="FK145" s="9">
        <v>23.137373737373736</v>
      </c>
      <c r="FL145" s="9">
        <v>19.18181818181818</v>
      </c>
      <c r="FM145" s="9">
        <v>2</v>
      </c>
      <c r="FN145" s="9">
        <v>21.31919191919192</v>
      </c>
      <c r="FO145" s="9">
        <v>19</v>
      </c>
      <c r="FP145" s="9">
        <v>12.181818181818182</v>
      </c>
      <c r="FQ145" s="9">
        <v>0</v>
      </c>
      <c r="FR145" s="9">
        <v>0</v>
      </c>
      <c r="FS145" s="9">
        <v>16.15959595959596</v>
      </c>
      <c r="FT145" s="9">
        <v>666.0222222222222</v>
      </c>
      <c r="FU145" s="9">
        <v>10</v>
      </c>
      <c r="FV145" s="9">
        <v>143.0969696969697</v>
      </c>
      <c r="FW145" s="9">
        <v>41.29696969696969</v>
      </c>
      <c r="FX145" s="9">
        <v>31.115151515151513</v>
      </c>
      <c r="FY145" s="9">
        <v>21.31919191919192</v>
      </c>
      <c r="FZ145" s="9">
        <v>9.137373737373737</v>
      </c>
      <c r="GA145" s="9">
        <v>7.181818181818182</v>
      </c>
      <c r="GB145" s="9">
        <v>5</v>
      </c>
      <c r="GC145" s="9">
        <v>29.363636363636363</v>
      </c>
      <c r="GD145" s="9">
        <v>59.29696969696969</v>
      </c>
      <c r="GE145" s="9">
        <v>80.11515151515152</v>
      </c>
      <c r="GF145" s="9">
        <v>240.210101010101</v>
      </c>
      <c r="GG145" s="9">
        <v>213.210101010101</v>
      </c>
      <c r="GH145" s="9">
        <v>0</v>
      </c>
      <c r="GI145" s="9">
        <v>16</v>
      </c>
      <c r="GJ145" s="9">
        <v>0</v>
      </c>
      <c r="GK145" s="9">
        <v>4</v>
      </c>
      <c r="GL145" s="9">
        <v>7</v>
      </c>
      <c r="GM145" s="9">
        <v>990.7030303030303</v>
      </c>
      <c r="GN145" s="9">
        <v>152.23838383838384</v>
      </c>
      <c r="GO145" s="9">
        <v>0</v>
      </c>
      <c r="GP145" s="9">
        <v>8</v>
      </c>
      <c r="GQ145" s="9">
        <v>144.5070707070707</v>
      </c>
      <c r="GR145" s="9">
        <v>6</v>
      </c>
      <c r="GS145" s="9">
        <v>508.2040404040404</v>
      </c>
      <c r="GT145" s="9">
        <v>67.63838383838383</v>
      </c>
      <c r="GU145" s="9">
        <v>1</v>
      </c>
      <c r="GV145" s="9">
        <v>23.977777777777778</v>
      </c>
      <c r="GW145" s="9">
        <v>63.977777777777774</v>
      </c>
      <c r="GX145" s="9">
        <v>15.15959595959596</v>
      </c>
    </row>
    <row r="146" spans="1:206" ht="12.75">
      <c r="A146" s="5" t="s">
        <v>488</v>
      </c>
      <c r="B146" s="9">
        <v>24.25</v>
      </c>
      <c r="C146" s="9">
        <v>204.88888888888889</v>
      </c>
      <c r="D146" s="9">
        <v>3.888888888888889</v>
      </c>
      <c r="E146" s="9">
        <v>15.444444444444445</v>
      </c>
      <c r="F146" s="9">
        <v>15.666666666666666</v>
      </c>
      <c r="G146" s="9">
        <v>25.11111111111111</v>
      </c>
      <c r="H146" s="9">
        <v>63.33333333333333</v>
      </c>
      <c r="I146" s="9">
        <v>56.44444444444444</v>
      </c>
      <c r="J146" s="9">
        <v>25</v>
      </c>
      <c r="K146" s="9">
        <v>19.333333333333332</v>
      </c>
      <c r="L146" s="9">
        <v>133.66666666666666</v>
      </c>
      <c r="M146" s="9">
        <v>51.888888888888886</v>
      </c>
      <c r="N146" s="9">
        <v>97.22222222222223</v>
      </c>
      <c r="O146" s="9">
        <v>107.66666666666666</v>
      </c>
      <c r="P146" s="9">
        <v>203.11111111111111</v>
      </c>
      <c r="Q146" s="9">
        <v>1.7777777777777777</v>
      </c>
      <c r="R146" s="9">
        <v>100.33333333333333</v>
      </c>
      <c r="S146" s="9">
        <v>27.22222222222222</v>
      </c>
      <c r="T146" s="9">
        <v>52.111111111111114</v>
      </c>
      <c r="U146" s="9">
        <v>13.333333333333332</v>
      </c>
      <c r="V146" s="9">
        <v>6.666666666666666</v>
      </c>
      <c r="W146" s="9">
        <v>1</v>
      </c>
      <c r="X146" s="9">
        <v>0</v>
      </c>
      <c r="Y146" s="9">
        <v>77.44444444444444</v>
      </c>
      <c r="Z146" s="9">
        <v>2.888888888888889</v>
      </c>
      <c r="AA146" s="9">
        <v>3.7777777777777777</v>
      </c>
      <c r="AB146" s="9">
        <v>8.444444444444445</v>
      </c>
      <c r="AC146" s="9">
        <v>4.777777777777778</v>
      </c>
      <c r="AD146" s="9">
        <v>158.33333333333334</v>
      </c>
      <c r="AE146" s="9">
        <v>6.888888888888889</v>
      </c>
      <c r="AF146" s="9">
        <v>46.44444444444444</v>
      </c>
      <c r="AG146" s="9">
        <v>33.77777777777778</v>
      </c>
      <c r="AH146" s="9">
        <v>13.222222222222221</v>
      </c>
      <c r="AI146" s="9">
        <v>94.66666666666666</v>
      </c>
      <c r="AJ146" s="9">
        <v>73.44444444444444</v>
      </c>
      <c r="AK146" s="9">
        <v>30.11111111111111</v>
      </c>
      <c r="AL146" s="9">
        <v>6.666666666666666</v>
      </c>
      <c r="AM146" s="9">
        <v>0</v>
      </c>
      <c r="AN146" s="9">
        <v>18.22222222222222</v>
      </c>
      <c r="AO146" s="9">
        <v>23.77777777777778</v>
      </c>
      <c r="AP146" s="9">
        <v>162.88888888888889</v>
      </c>
      <c r="AQ146" s="9">
        <v>169.66666666666666</v>
      </c>
      <c r="AR146" s="9">
        <v>23.22222222222222</v>
      </c>
      <c r="AS146" s="9">
        <v>3.6666666666666665</v>
      </c>
      <c r="AT146" s="9">
        <v>1.7777777777777777</v>
      </c>
      <c r="AU146" s="9">
        <v>6.555555555555555</v>
      </c>
      <c r="AV146" s="9">
        <v>204.88888888888889</v>
      </c>
      <c r="AW146" s="9">
        <v>144.22222222222223</v>
      </c>
      <c r="AX146" s="9">
        <v>43</v>
      </c>
      <c r="AY146" s="9">
        <v>3.7777777777777777</v>
      </c>
      <c r="AZ146" s="9">
        <v>2</v>
      </c>
      <c r="BA146" s="9">
        <v>4.888888888888889</v>
      </c>
      <c r="BB146" s="9">
        <v>6</v>
      </c>
      <c r="BC146" s="9">
        <v>204.88888888888889</v>
      </c>
      <c r="BD146" s="9">
        <v>96.55555555555556</v>
      </c>
      <c r="BE146" s="9">
        <v>31.77777777777778</v>
      </c>
      <c r="BF146" s="9">
        <v>37</v>
      </c>
      <c r="BG146" s="9">
        <v>6.888888888888889</v>
      </c>
      <c r="BH146" s="9">
        <v>12.666666666666666</v>
      </c>
      <c r="BI146" s="9">
        <v>9.333333333333332</v>
      </c>
      <c r="BJ146" s="9">
        <v>9.666666666666666</v>
      </c>
      <c r="BK146" s="9">
        <v>1</v>
      </c>
      <c r="BL146" s="9">
        <v>204.88888888888889</v>
      </c>
      <c r="BM146" s="9">
        <v>84.88888888888889</v>
      </c>
      <c r="BN146" s="9">
        <v>26.11111111111111</v>
      </c>
      <c r="BO146" s="9">
        <v>23.333333333333332</v>
      </c>
      <c r="BP146" s="9">
        <v>7</v>
      </c>
      <c r="BQ146" s="9">
        <v>51.111111111111114</v>
      </c>
      <c r="BR146" s="9">
        <v>12.444444444444445</v>
      </c>
      <c r="BS146" s="9">
        <v>204.88888888888889</v>
      </c>
      <c r="BT146" s="9">
        <v>138.55555555555554</v>
      </c>
      <c r="BU146" s="9">
        <v>48.888888888888886</v>
      </c>
      <c r="BV146" s="9">
        <v>1</v>
      </c>
      <c r="BW146" s="9">
        <v>2</v>
      </c>
      <c r="BX146" s="9">
        <v>1.7777777777777777</v>
      </c>
      <c r="BY146" s="9">
        <v>3.888888888888889</v>
      </c>
      <c r="BZ146" s="9">
        <v>14.444444444444445</v>
      </c>
      <c r="CA146" s="9">
        <v>3</v>
      </c>
      <c r="CB146" s="9">
        <v>2</v>
      </c>
      <c r="CC146" s="9">
        <v>1</v>
      </c>
      <c r="CD146" s="9">
        <v>8.444444444444445</v>
      </c>
      <c r="CE146" s="9">
        <v>202.88888888888889</v>
      </c>
      <c r="CF146" s="9">
        <v>199</v>
      </c>
      <c r="CG146" s="9">
        <v>3.888888888888889</v>
      </c>
      <c r="CH146" s="9">
        <v>0</v>
      </c>
      <c r="CI146" s="9">
        <v>14.444444444444445</v>
      </c>
      <c r="CJ146" s="9">
        <v>181.55555555555554</v>
      </c>
      <c r="CK146" s="9">
        <v>37.44444444444444</v>
      </c>
      <c r="CL146" s="9">
        <v>13</v>
      </c>
      <c r="CM146" s="9">
        <v>160.55555555555554</v>
      </c>
      <c r="CN146" s="9">
        <v>16.333333333333332</v>
      </c>
      <c r="CO146" s="9">
        <v>61.33333333333333</v>
      </c>
      <c r="CP146" s="9">
        <v>26.88888888888889</v>
      </c>
      <c r="CQ146" s="9">
        <v>2.6666666666666665</v>
      </c>
      <c r="CR146" s="9">
        <v>0</v>
      </c>
      <c r="CS146" s="9">
        <v>0</v>
      </c>
      <c r="CT146" s="9">
        <v>160.55555555555554</v>
      </c>
      <c r="CU146" s="9">
        <v>53.333333333333336</v>
      </c>
      <c r="CV146" s="9">
        <v>42.666666666666664</v>
      </c>
      <c r="CW146" s="9">
        <v>1.8888888888888888</v>
      </c>
      <c r="CX146" s="9">
        <v>6.888888888888889</v>
      </c>
      <c r="CY146" s="9">
        <v>0.8888888888888888</v>
      </c>
      <c r="CZ146" s="9">
        <v>1</v>
      </c>
      <c r="DA146" s="9">
        <v>2.6666666666666665</v>
      </c>
      <c r="DB146" s="9">
        <v>0.8888888888888888</v>
      </c>
      <c r="DC146" s="9">
        <v>0</v>
      </c>
      <c r="DD146" s="9">
        <v>0</v>
      </c>
      <c r="DE146" s="9">
        <v>104.55555555555556</v>
      </c>
      <c r="DF146" s="9">
        <v>7.555555555555555</v>
      </c>
      <c r="DG146" s="9">
        <v>17.444444444444443</v>
      </c>
      <c r="DH146" s="9">
        <v>14.555555555555555</v>
      </c>
      <c r="DI146" s="9">
        <v>41</v>
      </c>
      <c r="DJ146" s="9">
        <v>24</v>
      </c>
      <c r="DK146" s="9">
        <v>104.55555555555556</v>
      </c>
      <c r="DL146" s="9">
        <v>2.888888888888889</v>
      </c>
      <c r="DM146" s="9">
        <v>2</v>
      </c>
      <c r="DN146" s="9">
        <v>4.666666666666666</v>
      </c>
      <c r="DO146" s="9">
        <v>0.8888888888888888</v>
      </c>
      <c r="DP146" s="9">
        <v>1</v>
      </c>
      <c r="DQ146" s="9">
        <v>12.666666666666666</v>
      </c>
      <c r="DR146" s="9">
        <v>12.444444444444445</v>
      </c>
      <c r="DS146" s="9">
        <v>6</v>
      </c>
      <c r="DT146" s="9">
        <v>22.555555555555557</v>
      </c>
      <c r="DU146" s="9">
        <v>1</v>
      </c>
      <c r="DV146" s="9">
        <v>0</v>
      </c>
      <c r="DW146" s="9">
        <v>3</v>
      </c>
      <c r="DX146" s="9">
        <v>0.8888888888888888</v>
      </c>
      <c r="DY146" s="9">
        <v>2</v>
      </c>
      <c r="DZ146" s="9">
        <v>6.777777777777778</v>
      </c>
      <c r="EA146" s="9">
        <v>12.333333333333332</v>
      </c>
      <c r="EB146" s="9">
        <v>7.666666666666666</v>
      </c>
      <c r="EC146" s="9">
        <v>5.777777777777778</v>
      </c>
      <c r="ED146" s="9">
        <v>104.55555555555556</v>
      </c>
      <c r="EE146" s="9">
        <v>19.11111111111111</v>
      </c>
      <c r="EF146" s="9">
        <v>18.333333333333332</v>
      </c>
      <c r="EG146" s="9">
        <v>12.777777777777779</v>
      </c>
      <c r="EH146" s="9">
        <v>7.444444444444445</v>
      </c>
      <c r="EI146" s="9">
        <v>22.11111111111111</v>
      </c>
      <c r="EJ146" s="9">
        <v>8.555555555555555</v>
      </c>
      <c r="EK146" s="9">
        <v>4.666666666666666</v>
      </c>
      <c r="EL146" s="9">
        <v>5.888888888888889</v>
      </c>
      <c r="EM146" s="9">
        <v>5.666666666666666</v>
      </c>
      <c r="EN146" s="9">
        <v>185.55555555555554</v>
      </c>
      <c r="EO146" s="9">
        <v>52.111111111111114</v>
      </c>
      <c r="EP146" s="9">
        <v>32.666666666666664</v>
      </c>
      <c r="EQ146" s="9">
        <v>26.77777777777778</v>
      </c>
      <c r="ER146" s="9">
        <v>15.444444444444445</v>
      </c>
      <c r="ES146" s="9">
        <v>58.55555555555556</v>
      </c>
      <c r="ET146" s="9">
        <v>115.66666666666666</v>
      </c>
      <c r="EU146" s="9">
        <v>100.33333333333333</v>
      </c>
      <c r="EV146" s="9">
        <v>15.333333333333332</v>
      </c>
      <c r="EW146" s="9">
        <v>14.333333333333332</v>
      </c>
      <c r="EX146" s="9">
        <v>1</v>
      </c>
      <c r="EY146" s="9">
        <v>100.33333333333333</v>
      </c>
      <c r="EZ146" s="9">
        <v>73.11111111111111</v>
      </c>
      <c r="FA146" s="9">
        <v>14.666666666666666</v>
      </c>
      <c r="FB146" s="9">
        <v>6</v>
      </c>
      <c r="FC146" s="9">
        <v>4.555555555555555</v>
      </c>
      <c r="FD146" s="9">
        <v>2</v>
      </c>
      <c r="FE146" s="9">
        <v>10.88888888888889</v>
      </c>
      <c r="FF146" s="9">
        <v>16.333333333333332</v>
      </c>
      <c r="FG146" s="9">
        <v>13.222222222222221</v>
      </c>
      <c r="FH146" s="9">
        <v>27.333333333333332</v>
      </c>
      <c r="FI146" s="9">
        <v>9.555555555555555</v>
      </c>
      <c r="FJ146" s="9">
        <v>2.888888888888889</v>
      </c>
      <c r="FK146" s="9">
        <v>8.666666666666666</v>
      </c>
      <c r="FL146" s="9">
        <v>0.8888888888888888</v>
      </c>
      <c r="FM146" s="9">
        <v>0</v>
      </c>
      <c r="FN146" s="9">
        <v>2</v>
      </c>
      <c r="FO146" s="9">
        <v>2.6666666666666665</v>
      </c>
      <c r="FP146" s="9">
        <v>1</v>
      </c>
      <c r="FQ146" s="9">
        <v>0</v>
      </c>
      <c r="FR146" s="9">
        <v>0</v>
      </c>
      <c r="FS146" s="9">
        <v>4.888888888888889</v>
      </c>
      <c r="FT146" s="9">
        <v>100.33333333333333</v>
      </c>
      <c r="FU146" s="9">
        <v>1</v>
      </c>
      <c r="FV146" s="9">
        <v>13.444444444444445</v>
      </c>
      <c r="FW146" s="9">
        <v>2.888888888888889</v>
      </c>
      <c r="FX146" s="9">
        <v>5.666666666666666</v>
      </c>
      <c r="FY146" s="9">
        <v>2</v>
      </c>
      <c r="FZ146" s="9">
        <v>1</v>
      </c>
      <c r="GA146" s="9">
        <v>0</v>
      </c>
      <c r="GB146" s="9">
        <v>1</v>
      </c>
      <c r="GC146" s="9">
        <v>5</v>
      </c>
      <c r="GD146" s="9">
        <v>5.888888888888889</v>
      </c>
      <c r="GE146" s="9">
        <v>19.11111111111111</v>
      </c>
      <c r="GF146" s="9">
        <v>31.77777777777778</v>
      </c>
      <c r="GG146" s="9">
        <v>28.88888888888889</v>
      </c>
      <c r="GH146" s="9">
        <v>0</v>
      </c>
      <c r="GI146" s="9">
        <v>0.8888888888888888</v>
      </c>
      <c r="GJ146" s="9">
        <v>0</v>
      </c>
      <c r="GK146" s="9">
        <v>1</v>
      </c>
      <c r="GL146" s="9">
        <v>1</v>
      </c>
      <c r="GM146" s="9">
        <v>120.88888888888889</v>
      </c>
      <c r="GN146" s="9">
        <v>23.88888888888889</v>
      </c>
      <c r="GO146" s="9">
        <v>0</v>
      </c>
      <c r="GP146" s="9">
        <v>1</v>
      </c>
      <c r="GQ146" s="9">
        <v>11.333333333333332</v>
      </c>
      <c r="GR146" s="9">
        <v>3.888888888888889</v>
      </c>
      <c r="GS146" s="9">
        <v>64.55555555555556</v>
      </c>
      <c r="GT146" s="9">
        <v>3</v>
      </c>
      <c r="GU146" s="9">
        <v>0</v>
      </c>
      <c r="GV146" s="9">
        <v>0</v>
      </c>
      <c r="GW146" s="9">
        <v>12.222222222222221</v>
      </c>
      <c r="GX146" s="9">
        <v>1</v>
      </c>
    </row>
    <row r="147" spans="1:206" ht="12.75">
      <c r="A147" s="5" t="s">
        <v>375</v>
      </c>
      <c r="B147" s="9">
        <v>16.74</v>
      </c>
      <c r="C147" s="9">
        <v>463.5833333333333</v>
      </c>
      <c r="D147" s="9">
        <v>22.04761904761905</v>
      </c>
      <c r="E147" s="9">
        <v>57.88095238095238</v>
      </c>
      <c r="F147" s="9">
        <v>63.095238095238095</v>
      </c>
      <c r="G147" s="9">
        <v>77.48809523809524</v>
      </c>
      <c r="H147" s="9">
        <v>102.19642857142857</v>
      </c>
      <c r="I147" s="9">
        <v>103.83928571428572</v>
      </c>
      <c r="J147" s="9">
        <v>37.035714285714285</v>
      </c>
      <c r="K147" s="9">
        <v>79.92857142857143</v>
      </c>
      <c r="L147" s="9">
        <v>291.8571428571429</v>
      </c>
      <c r="M147" s="9">
        <v>91.79761904761905</v>
      </c>
      <c r="N147" s="9">
        <v>213.52380952380952</v>
      </c>
      <c r="O147" s="9">
        <v>250.0595238095238</v>
      </c>
      <c r="P147" s="9">
        <v>435.6666666666667</v>
      </c>
      <c r="Q147" s="9">
        <v>27.916666666666668</v>
      </c>
      <c r="R147" s="9">
        <v>207.1904761904762</v>
      </c>
      <c r="S147" s="9">
        <v>70.7202380952381</v>
      </c>
      <c r="T147" s="9">
        <v>81.20833333333334</v>
      </c>
      <c r="U147" s="9">
        <v>25.214285714285715</v>
      </c>
      <c r="V147" s="9">
        <v>23.351190476190474</v>
      </c>
      <c r="W147" s="9">
        <v>6.696428571428571</v>
      </c>
      <c r="X147" s="9">
        <v>0</v>
      </c>
      <c r="Y147" s="9">
        <v>144.5654761904762</v>
      </c>
      <c r="Z147" s="9">
        <v>21.738095238095237</v>
      </c>
      <c r="AA147" s="9">
        <v>16.458333333333336</v>
      </c>
      <c r="AB147" s="9">
        <v>13.648809523809526</v>
      </c>
      <c r="AC147" s="9">
        <v>8.821428571428571</v>
      </c>
      <c r="AD147" s="9">
        <v>264.70238095238096</v>
      </c>
      <c r="AE147" s="9">
        <v>37.99404761904762</v>
      </c>
      <c r="AF147" s="9">
        <v>86.51785714285714</v>
      </c>
      <c r="AG147" s="9">
        <v>70.85119047619048</v>
      </c>
      <c r="AH147" s="9">
        <v>11.827380952380953</v>
      </c>
      <c r="AI147" s="9">
        <v>248.89880952380952</v>
      </c>
      <c r="AJ147" s="9">
        <v>156.91071428571428</v>
      </c>
      <c r="AK147" s="9">
        <v>41.25595238095238</v>
      </c>
      <c r="AL147" s="9">
        <v>12.559523809523808</v>
      </c>
      <c r="AM147" s="9">
        <v>3.9583333333333335</v>
      </c>
      <c r="AN147" s="9">
        <v>24.30357142857143</v>
      </c>
      <c r="AO147" s="9">
        <v>45.08333333333333</v>
      </c>
      <c r="AP147" s="9">
        <v>394.19642857142856</v>
      </c>
      <c r="AQ147" s="9">
        <v>418.88690476190476</v>
      </c>
      <c r="AR147" s="9">
        <v>31</v>
      </c>
      <c r="AS147" s="9">
        <v>4.910714285714286</v>
      </c>
      <c r="AT147" s="9">
        <v>3</v>
      </c>
      <c r="AU147" s="9">
        <v>5.785714285714286</v>
      </c>
      <c r="AV147" s="9">
        <v>463.5833333333333</v>
      </c>
      <c r="AW147" s="9">
        <v>340.1428571428571</v>
      </c>
      <c r="AX147" s="9">
        <v>101.08333333333333</v>
      </c>
      <c r="AY147" s="9">
        <v>1</v>
      </c>
      <c r="AZ147" s="9">
        <v>0</v>
      </c>
      <c r="BA147" s="9">
        <v>5.779761904761904</v>
      </c>
      <c r="BB147" s="9">
        <v>2</v>
      </c>
      <c r="BC147" s="9">
        <v>463.5833333333333</v>
      </c>
      <c r="BD147" s="9">
        <v>254.85119047619048</v>
      </c>
      <c r="BE147" s="9">
        <v>71.19642857142857</v>
      </c>
      <c r="BF147" s="9">
        <v>69.26785714285714</v>
      </c>
      <c r="BG147" s="9">
        <v>17.517857142857142</v>
      </c>
      <c r="BH147" s="9">
        <v>26.30952380952381</v>
      </c>
      <c r="BI147" s="9">
        <v>15.791666666666668</v>
      </c>
      <c r="BJ147" s="9">
        <v>6.738095238095238</v>
      </c>
      <c r="BK147" s="9">
        <v>1.9107142857142856</v>
      </c>
      <c r="BL147" s="9">
        <v>463.5833333333333</v>
      </c>
      <c r="BM147" s="9">
        <v>146.05357142857144</v>
      </c>
      <c r="BN147" s="9">
        <v>26.619047619047617</v>
      </c>
      <c r="BO147" s="9">
        <v>60.511904761904766</v>
      </c>
      <c r="BP147" s="9">
        <v>1</v>
      </c>
      <c r="BQ147" s="9">
        <v>196</v>
      </c>
      <c r="BR147" s="9">
        <v>28.482142857142858</v>
      </c>
      <c r="BS147" s="9">
        <v>463.5833333333333</v>
      </c>
      <c r="BT147" s="9">
        <v>321.54761904761904</v>
      </c>
      <c r="BU147" s="9">
        <v>114.91071428571428</v>
      </c>
      <c r="BV147" s="9">
        <v>4.869047619047619</v>
      </c>
      <c r="BW147" s="9">
        <v>1</v>
      </c>
      <c r="BX147" s="9">
        <v>1</v>
      </c>
      <c r="BY147" s="9">
        <v>4.696428571428571</v>
      </c>
      <c r="BZ147" s="9">
        <v>21.255952380952383</v>
      </c>
      <c r="CA147" s="9">
        <v>3.738095238095238</v>
      </c>
      <c r="CB147" s="9">
        <v>3</v>
      </c>
      <c r="CC147" s="9">
        <v>0</v>
      </c>
      <c r="CD147" s="9">
        <v>14.517857142857142</v>
      </c>
      <c r="CE147" s="9">
        <v>450.27976190476187</v>
      </c>
      <c r="CF147" s="9">
        <v>449.32142857142856</v>
      </c>
      <c r="CG147" s="9">
        <v>0.9583333333333334</v>
      </c>
      <c r="CH147" s="9">
        <v>0</v>
      </c>
      <c r="CI147" s="9">
        <v>87.625</v>
      </c>
      <c r="CJ147" s="9">
        <v>345.9642857142857</v>
      </c>
      <c r="CK147" s="9">
        <v>58.613095238095234</v>
      </c>
      <c r="CL147" s="9">
        <v>61.20238095238095</v>
      </c>
      <c r="CM147" s="9">
        <v>346.6190476190476</v>
      </c>
      <c r="CN147" s="9">
        <v>53.291666666666664</v>
      </c>
      <c r="CO147" s="9">
        <v>90.42857142857143</v>
      </c>
      <c r="CP147" s="9">
        <v>60.470238095238095</v>
      </c>
      <c r="CQ147" s="9">
        <v>16.916666666666668</v>
      </c>
      <c r="CR147" s="9">
        <v>0.9583333333333334</v>
      </c>
      <c r="CS147" s="9">
        <v>1.9583333333333335</v>
      </c>
      <c r="CT147" s="9">
        <v>346.6190476190476</v>
      </c>
      <c r="CU147" s="9">
        <v>122.5952380952381</v>
      </c>
      <c r="CV147" s="9">
        <v>65.85119047619048</v>
      </c>
      <c r="CW147" s="9">
        <v>29.696428571428573</v>
      </c>
      <c r="CX147" s="9">
        <v>11.529761904761905</v>
      </c>
      <c r="CY147" s="9">
        <v>8.607142857142858</v>
      </c>
      <c r="CZ147" s="9">
        <v>6.910714285714286</v>
      </c>
      <c r="DA147" s="9">
        <v>16.916666666666668</v>
      </c>
      <c r="DB147" s="9">
        <v>4.958333333333334</v>
      </c>
      <c r="DC147" s="9">
        <v>3</v>
      </c>
      <c r="DD147" s="9">
        <v>1</v>
      </c>
      <c r="DE147" s="9">
        <v>205.14880952380952</v>
      </c>
      <c r="DF147" s="9">
        <v>18.470238095238095</v>
      </c>
      <c r="DG147" s="9">
        <v>46.42261904761905</v>
      </c>
      <c r="DH147" s="9">
        <v>27.125</v>
      </c>
      <c r="DI147" s="9">
        <v>71.33333333333334</v>
      </c>
      <c r="DJ147" s="9">
        <v>41.79761904761905</v>
      </c>
      <c r="DK147" s="9">
        <v>205.14880952380952</v>
      </c>
      <c r="DL147" s="9">
        <v>17.613095238095237</v>
      </c>
      <c r="DM147" s="9">
        <v>0</v>
      </c>
      <c r="DN147" s="9">
        <v>8.827380952380953</v>
      </c>
      <c r="DO147" s="9">
        <v>0</v>
      </c>
      <c r="DP147" s="9">
        <v>1</v>
      </c>
      <c r="DQ147" s="9">
        <v>18.511904761904763</v>
      </c>
      <c r="DR147" s="9">
        <v>12.648809523809526</v>
      </c>
      <c r="DS147" s="9">
        <v>20.345238095238095</v>
      </c>
      <c r="DT147" s="9">
        <v>40.26190476190476</v>
      </c>
      <c r="DU147" s="9">
        <v>2.875</v>
      </c>
      <c r="DV147" s="9">
        <v>3.7797619047619047</v>
      </c>
      <c r="DW147" s="9">
        <v>1.9166666666666667</v>
      </c>
      <c r="DX147" s="9">
        <v>12.601190476190474</v>
      </c>
      <c r="DY147" s="9">
        <v>4.738095238095238</v>
      </c>
      <c r="DZ147" s="9">
        <v>6.738095238095238</v>
      </c>
      <c r="EA147" s="9">
        <v>29.172619047619047</v>
      </c>
      <c r="EB147" s="9">
        <v>17.208333333333336</v>
      </c>
      <c r="EC147" s="9">
        <v>6.910714285714286</v>
      </c>
      <c r="ED147" s="9">
        <v>205.14880952380952</v>
      </c>
      <c r="EE147" s="9">
        <v>22.297619047619047</v>
      </c>
      <c r="EF147" s="9">
        <v>29.904761904761905</v>
      </c>
      <c r="EG147" s="9">
        <v>26.261904761904763</v>
      </c>
      <c r="EH147" s="9">
        <v>13.55952380952381</v>
      </c>
      <c r="EI147" s="9">
        <v>45.95238095238095</v>
      </c>
      <c r="EJ147" s="9">
        <v>21.523809523809526</v>
      </c>
      <c r="EK147" s="9">
        <v>6.8273809523809526</v>
      </c>
      <c r="EL147" s="9">
        <v>9.517857142857142</v>
      </c>
      <c r="EM147" s="9">
        <v>29.30357142857143</v>
      </c>
      <c r="EN147" s="9">
        <v>383.65476190476187</v>
      </c>
      <c r="EO147" s="9">
        <v>64.82738095238095</v>
      </c>
      <c r="EP147" s="9">
        <v>75.64285714285714</v>
      </c>
      <c r="EQ147" s="9">
        <v>73.73809523809524</v>
      </c>
      <c r="ER147" s="9">
        <v>35.04761904761905</v>
      </c>
      <c r="ES147" s="9">
        <v>134.39880952380952</v>
      </c>
      <c r="ET147" s="9">
        <v>271.6190476190476</v>
      </c>
      <c r="EU147" s="9">
        <v>207.1904761904762</v>
      </c>
      <c r="EV147" s="9">
        <v>64.42857142857143</v>
      </c>
      <c r="EW147" s="9">
        <v>60.51190476190476</v>
      </c>
      <c r="EX147" s="9">
        <v>3.916666666666667</v>
      </c>
      <c r="EY147" s="9">
        <v>207.1904761904762</v>
      </c>
      <c r="EZ147" s="9">
        <v>107.7202380952381</v>
      </c>
      <c r="FA147" s="9">
        <v>48.60714285714286</v>
      </c>
      <c r="FB147" s="9">
        <v>33.32738095238095</v>
      </c>
      <c r="FC147" s="9">
        <v>14.619047619047619</v>
      </c>
      <c r="FD147" s="9">
        <v>2.916666666666667</v>
      </c>
      <c r="FE147" s="9">
        <v>26.023809523809526</v>
      </c>
      <c r="FF147" s="9">
        <v>44.69642857142857</v>
      </c>
      <c r="FG147" s="9">
        <v>22.738095238095237</v>
      </c>
      <c r="FH147" s="9">
        <v>39.07738095238095</v>
      </c>
      <c r="FI147" s="9">
        <v>23.077380952380953</v>
      </c>
      <c r="FJ147" s="9">
        <v>7</v>
      </c>
      <c r="FK147" s="9">
        <v>5.738095238095238</v>
      </c>
      <c r="FL147" s="9">
        <v>6.875</v>
      </c>
      <c r="FM147" s="9">
        <v>0</v>
      </c>
      <c r="FN147" s="9">
        <v>15.446428571428571</v>
      </c>
      <c r="FO147" s="9">
        <v>9.779761904761905</v>
      </c>
      <c r="FP147" s="9">
        <v>1.9107142857142856</v>
      </c>
      <c r="FQ147" s="9">
        <v>0</v>
      </c>
      <c r="FR147" s="9">
        <v>0</v>
      </c>
      <c r="FS147" s="9">
        <v>4.8273809523809526</v>
      </c>
      <c r="FT147" s="9">
        <v>207.1904761904762</v>
      </c>
      <c r="FU147" s="9">
        <v>8.708333333333332</v>
      </c>
      <c r="FV147" s="9">
        <v>47.30952380952381</v>
      </c>
      <c r="FW147" s="9">
        <v>17.261904761904763</v>
      </c>
      <c r="FX147" s="9">
        <v>10.613095238095237</v>
      </c>
      <c r="FY147" s="9">
        <v>15.446428571428571</v>
      </c>
      <c r="FZ147" s="9">
        <v>5.779761904761905</v>
      </c>
      <c r="GA147" s="9">
        <v>0.9583333333333334</v>
      </c>
      <c r="GB147" s="9">
        <v>8.708333333333332</v>
      </c>
      <c r="GC147" s="9">
        <v>11.55952380952381</v>
      </c>
      <c r="GD147" s="9">
        <v>14.464285714285715</v>
      </c>
      <c r="GE147" s="9">
        <v>22.57142857142857</v>
      </c>
      <c r="GF147" s="9">
        <v>64.23809523809524</v>
      </c>
      <c r="GG147" s="9">
        <v>53.50595238095238</v>
      </c>
      <c r="GH147" s="9">
        <v>0</v>
      </c>
      <c r="GI147" s="9">
        <v>1.9107142857142856</v>
      </c>
      <c r="GJ147" s="9">
        <v>0</v>
      </c>
      <c r="GK147" s="9">
        <v>4.910714285714286</v>
      </c>
      <c r="GL147" s="9">
        <v>3.9107142857142856</v>
      </c>
      <c r="GM147" s="9">
        <v>294.6845238095238</v>
      </c>
      <c r="GN147" s="9">
        <v>69.85714285714286</v>
      </c>
      <c r="GO147" s="9">
        <v>1</v>
      </c>
      <c r="GP147" s="9">
        <v>1.9107142857142856</v>
      </c>
      <c r="GQ147" s="9">
        <v>20.583333333333332</v>
      </c>
      <c r="GR147" s="9">
        <v>1.9166666666666667</v>
      </c>
      <c r="GS147" s="9">
        <v>115.76190476190476</v>
      </c>
      <c r="GT147" s="9">
        <v>15.529761904761905</v>
      </c>
      <c r="GU147" s="9">
        <v>0</v>
      </c>
      <c r="GV147" s="9">
        <v>9.833333333333334</v>
      </c>
      <c r="GW147" s="9">
        <v>54.375</v>
      </c>
      <c r="GX147" s="9">
        <v>3.916666666666667</v>
      </c>
    </row>
    <row r="148" spans="1:206" ht="12.75">
      <c r="A148" s="5" t="s">
        <v>397</v>
      </c>
      <c r="B148" s="9">
        <v>95.7</v>
      </c>
      <c r="C148" s="9">
        <v>264.8695652173913</v>
      </c>
      <c r="D148" s="9">
        <v>14.275362318840578</v>
      </c>
      <c r="E148" s="9">
        <v>36.95652173913043</v>
      </c>
      <c r="F148" s="9">
        <v>27.97101449275362</v>
      </c>
      <c r="G148" s="9">
        <v>44.79710144927536</v>
      </c>
      <c r="H148" s="9">
        <v>76.63768115942028</v>
      </c>
      <c r="I148" s="9">
        <v>36.405797101449274</v>
      </c>
      <c r="J148" s="9">
        <v>27.82608695652174</v>
      </c>
      <c r="K148" s="9">
        <v>51.231884057971016</v>
      </c>
      <c r="L148" s="9">
        <v>165.82608695652172</v>
      </c>
      <c r="M148" s="9">
        <v>47.811594202898554</v>
      </c>
      <c r="N148" s="9">
        <v>137.1304347826087</v>
      </c>
      <c r="O148" s="9">
        <v>127.73913043478261</v>
      </c>
      <c r="P148" s="9">
        <v>256.30434782608694</v>
      </c>
      <c r="Q148" s="9">
        <v>8.565217391304348</v>
      </c>
      <c r="R148" s="9">
        <v>115.60869565217392</v>
      </c>
      <c r="S148" s="9">
        <v>37.55072463768116</v>
      </c>
      <c r="T148" s="9">
        <v>44.811594202898554</v>
      </c>
      <c r="U148" s="9">
        <v>15.695652173913043</v>
      </c>
      <c r="V148" s="9">
        <v>9.420289855072465</v>
      </c>
      <c r="W148" s="9">
        <v>5.27536231884058</v>
      </c>
      <c r="X148" s="9">
        <v>2.855072463768116</v>
      </c>
      <c r="Y148" s="9">
        <v>65.79710144927537</v>
      </c>
      <c r="Z148" s="9">
        <v>10.710144927536232</v>
      </c>
      <c r="AA148" s="9">
        <v>14</v>
      </c>
      <c r="AB148" s="9">
        <v>10.98550724637681</v>
      </c>
      <c r="AC148" s="9">
        <v>13.260869565217392</v>
      </c>
      <c r="AD148" s="9">
        <v>138.85507246376812</v>
      </c>
      <c r="AE148" s="9">
        <v>17.27536231884058</v>
      </c>
      <c r="AF148" s="9">
        <v>66.94202898550725</v>
      </c>
      <c r="AG148" s="9">
        <v>23.115942028985508</v>
      </c>
      <c r="AH148" s="9">
        <v>8.275362318840578</v>
      </c>
      <c r="AI148" s="9">
        <v>136.27536231884056</v>
      </c>
      <c r="AJ148" s="9">
        <v>82.05797101449275</v>
      </c>
      <c r="AK148" s="9">
        <v>34.971014492753625</v>
      </c>
      <c r="AL148" s="9">
        <v>6.710144927536232</v>
      </c>
      <c r="AM148" s="9">
        <v>4.855072463768116</v>
      </c>
      <c r="AN148" s="9">
        <v>20.130434782608695</v>
      </c>
      <c r="AO148" s="9">
        <v>32.11594202898551</v>
      </c>
      <c r="AP148" s="9">
        <v>212.6231884057971</v>
      </c>
      <c r="AQ148" s="9">
        <v>241.46376811594206</v>
      </c>
      <c r="AR148" s="9">
        <v>12.840579710144928</v>
      </c>
      <c r="AS148" s="9">
        <v>2.855072463768116</v>
      </c>
      <c r="AT148" s="9">
        <v>0</v>
      </c>
      <c r="AU148" s="9">
        <v>7.710144927536232</v>
      </c>
      <c r="AV148" s="9">
        <v>264.8695652173913</v>
      </c>
      <c r="AW148" s="9">
        <v>194.95652173913047</v>
      </c>
      <c r="AX148" s="9">
        <v>57.20289855072464</v>
      </c>
      <c r="AY148" s="9">
        <v>0</v>
      </c>
      <c r="AZ148" s="9">
        <v>4</v>
      </c>
      <c r="BA148" s="9">
        <v>4.855072463768116</v>
      </c>
      <c r="BB148" s="9">
        <v>1.855072463768116</v>
      </c>
      <c r="BC148" s="9">
        <v>264.8695652173913</v>
      </c>
      <c r="BD148" s="9">
        <v>165.84057971014494</v>
      </c>
      <c r="BE148" s="9">
        <v>31.956521739130434</v>
      </c>
      <c r="BF148" s="9">
        <v>20.84057971014493</v>
      </c>
      <c r="BG148" s="9">
        <v>6.130434782608696</v>
      </c>
      <c r="BH148" s="9">
        <v>19.405797101449277</v>
      </c>
      <c r="BI148" s="9">
        <v>8.98550724637681</v>
      </c>
      <c r="BJ148" s="9">
        <v>8.855072463768115</v>
      </c>
      <c r="BK148" s="9">
        <v>2.855072463768116</v>
      </c>
      <c r="BL148" s="9">
        <v>264.8695652173913</v>
      </c>
      <c r="BM148" s="9">
        <v>56.36231884057971</v>
      </c>
      <c r="BN148" s="9">
        <v>8.855072463768115</v>
      </c>
      <c r="BO148" s="9">
        <v>45.95652173913043</v>
      </c>
      <c r="BP148" s="9">
        <v>0</v>
      </c>
      <c r="BQ148" s="9">
        <v>114.28985507246378</v>
      </c>
      <c r="BR148" s="9">
        <v>36.405797101449274</v>
      </c>
      <c r="BS148" s="9">
        <v>264.8695652173913</v>
      </c>
      <c r="BT148" s="9">
        <v>177.53623188405794</v>
      </c>
      <c r="BU148" s="9">
        <v>67.20289855072463</v>
      </c>
      <c r="BV148" s="9">
        <v>2.565217391304348</v>
      </c>
      <c r="BW148" s="9">
        <v>0</v>
      </c>
      <c r="BX148" s="9">
        <v>2</v>
      </c>
      <c r="BY148" s="9">
        <v>9.855072463768115</v>
      </c>
      <c r="BZ148" s="9">
        <v>17.565217391304348</v>
      </c>
      <c r="CA148" s="9">
        <v>3.855072463768116</v>
      </c>
      <c r="CB148" s="9">
        <v>2</v>
      </c>
      <c r="CC148" s="9">
        <v>1</v>
      </c>
      <c r="CD148" s="9">
        <v>10.710144927536232</v>
      </c>
      <c r="CE148" s="9">
        <v>254.44927536231884</v>
      </c>
      <c r="CF148" s="9">
        <v>251.44927536231884</v>
      </c>
      <c r="CG148" s="9">
        <v>3</v>
      </c>
      <c r="CH148" s="9">
        <v>0</v>
      </c>
      <c r="CI148" s="9">
        <v>28.97101449275362</v>
      </c>
      <c r="CJ148" s="9">
        <v>211.92753623188406</v>
      </c>
      <c r="CK148" s="9">
        <v>38.3768115942029</v>
      </c>
      <c r="CL148" s="9">
        <v>24.260869565217394</v>
      </c>
      <c r="CM148" s="9">
        <v>185.81159420289856</v>
      </c>
      <c r="CN148" s="9">
        <v>24.97101449275362</v>
      </c>
      <c r="CO148" s="9">
        <v>70.34782608695652</v>
      </c>
      <c r="CP148" s="9">
        <v>36.115942028985515</v>
      </c>
      <c r="CQ148" s="9">
        <v>12.130434782608697</v>
      </c>
      <c r="CR148" s="9">
        <v>1</v>
      </c>
      <c r="CS148" s="9">
        <v>0</v>
      </c>
      <c r="CT148" s="9">
        <v>185.81159420289856</v>
      </c>
      <c r="CU148" s="9">
        <v>41.2463768115942</v>
      </c>
      <c r="CV148" s="9">
        <v>22.130434782608695</v>
      </c>
      <c r="CW148" s="9">
        <v>6.420289855072464</v>
      </c>
      <c r="CX148" s="9">
        <v>5.420289855072464</v>
      </c>
      <c r="CY148" s="9">
        <v>2.710144927536232</v>
      </c>
      <c r="CZ148" s="9">
        <v>4.565217391304349</v>
      </c>
      <c r="DA148" s="9">
        <v>12.130434782608697</v>
      </c>
      <c r="DB148" s="9">
        <v>2.710144927536232</v>
      </c>
      <c r="DC148" s="9">
        <v>2.855072463768116</v>
      </c>
      <c r="DD148" s="9">
        <v>0</v>
      </c>
      <c r="DE148" s="9">
        <v>132.43478260869566</v>
      </c>
      <c r="DF148" s="9">
        <v>10.275362318840578</v>
      </c>
      <c r="DG148" s="9">
        <v>29.97101449275362</v>
      </c>
      <c r="DH148" s="9">
        <v>20.260869565217394</v>
      </c>
      <c r="DI148" s="9">
        <v>58.94202898550724</v>
      </c>
      <c r="DJ148" s="9">
        <v>12.98550724637681</v>
      </c>
      <c r="DK148" s="9">
        <v>132.43478260869566</v>
      </c>
      <c r="DL148" s="9">
        <v>1.855072463768116</v>
      </c>
      <c r="DM148" s="9">
        <v>1</v>
      </c>
      <c r="DN148" s="9">
        <v>3</v>
      </c>
      <c r="DO148" s="9">
        <v>0</v>
      </c>
      <c r="DP148" s="9">
        <v>2</v>
      </c>
      <c r="DQ148" s="9">
        <v>15.275362318840578</v>
      </c>
      <c r="DR148" s="9">
        <v>12.55072463768116</v>
      </c>
      <c r="DS148" s="9">
        <v>8.710144927536232</v>
      </c>
      <c r="DT148" s="9">
        <v>18.985507246376812</v>
      </c>
      <c r="DU148" s="9">
        <v>4</v>
      </c>
      <c r="DV148" s="9">
        <v>2</v>
      </c>
      <c r="DW148" s="9">
        <v>2.710144927536232</v>
      </c>
      <c r="DX148" s="9">
        <v>4.710144927536232</v>
      </c>
      <c r="DY148" s="9">
        <v>6.855072463768116</v>
      </c>
      <c r="DZ148" s="9">
        <v>2.710144927536232</v>
      </c>
      <c r="EA148" s="9">
        <v>7.130434782608696</v>
      </c>
      <c r="EB148" s="9">
        <v>17.550724637681157</v>
      </c>
      <c r="EC148" s="9">
        <v>21.391304347826086</v>
      </c>
      <c r="ED148" s="9">
        <v>132.43478260869566</v>
      </c>
      <c r="EE148" s="9">
        <v>12.695652173913043</v>
      </c>
      <c r="EF148" s="9">
        <v>16.985507246376812</v>
      </c>
      <c r="EG148" s="9">
        <v>6.27536231884058</v>
      </c>
      <c r="EH148" s="9">
        <v>9.710144927536232</v>
      </c>
      <c r="EI148" s="9">
        <v>42.52173913043479</v>
      </c>
      <c r="EJ148" s="9">
        <v>15.695652173913043</v>
      </c>
      <c r="EK148" s="9">
        <v>5.565217391304349</v>
      </c>
      <c r="EL148" s="9">
        <v>12.855072463768115</v>
      </c>
      <c r="EM148" s="9">
        <v>10.130434782608697</v>
      </c>
      <c r="EN148" s="9">
        <v>213.63768115942028</v>
      </c>
      <c r="EO148" s="9">
        <v>46.2463768115942</v>
      </c>
      <c r="EP148" s="9">
        <v>64.65217391304348</v>
      </c>
      <c r="EQ148" s="9">
        <v>24.97101449275362</v>
      </c>
      <c r="ER148" s="9">
        <v>15.840579710144928</v>
      </c>
      <c r="ES148" s="9">
        <v>61.92753623188406</v>
      </c>
      <c r="ET148" s="9">
        <v>133.43478260869566</v>
      </c>
      <c r="EU148" s="9">
        <v>115.6086956521739</v>
      </c>
      <c r="EV148" s="9">
        <v>17.82608695652174</v>
      </c>
      <c r="EW148" s="9">
        <v>12.55072463768116</v>
      </c>
      <c r="EX148" s="9">
        <v>5.27536231884058</v>
      </c>
      <c r="EY148" s="9">
        <v>115.6086956521739</v>
      </c>
      <c r="EZ148" s="9">
        <v>69.05797101449275</v>
      </c>
      <c r="FA148" s="9">
        <v>28.71014492753623</v>
      </c>
      <c r="FB148" s="9">
        <v>4</v>
      </c>
      <c r="FC148" s="9">
        <v>11.130434782608695</v>
      </c>
      <c r="FD148" s="9">
        <v>2.7101449275362315</v>
      </c>
      <c r="FE148" s="9">
        <v>16.420289855072465</v>
      </c>
      <c r="FF148" s="9">
        <v>21.130434782608695</v>
      </c>
      <c r="FG148" s="9">
        <v>9.130434782608695</v>
      </c>
      <c r="FH148" s="9">
        <v>17.695652173913043</v>
      </c>
      <c r="FI148" s="9">
        <v>20.26086956521739</v>
      </c>
      <c r="FJ148" s="9">
        <v>3.5652173913043477</v>
      </c>
      <c r="FK148" s="9">
        <v>8.420289855072465</v>
      </c>
      <c r="FL148" s="9">
        <v>3</v>
      </c>
      <c r="FM148" s="9">
        <v>0</v>
      </c>
      <c r="FN148" s="9">
        <v>4.855072463768116</v>
      </c>
      <c r="FO148" s="9">
        <v>4.710144927536232</v>
      </c>
      <c r="FP148" s="9">
        <v>2.855072463768116</v>
      </c>
      <c r="FQ148" s="9">
        <v>0</v>
      </c>
      <c r="FR148" s="9">
        <v>1.855072463768116</v>
      </c>
      <c r="FS148" s="9">
        <v>1.7101449275362317</v>
      </c>
      <c r="FT148" s="9">
        <v>115.6086956521739</v>
      </c>
      <c r="FU148" s="9">
        <v>3.855072463768116</v>
      </c>
      <c r="FV148" s="9">
        <v>30.971014492753625</v>
      </c>
      <c r="FW148" s="9">
        <v>10.420289855072465</v>
      </c>
      <c r="FX148" s="9">
        <v>8.565217391304348</v>
      </c>
      <c r="FY148" s="9">
        <v>4.855072463768116</v>
      </c>
      <c r="FZ148" s="9">
        <v>1.855072463768116</v>
      </c>
      <c r="GA148" s="9">
        <v>1</v>
      </c>
      <c r="GB148" s="9">
        <v>2</v>
      </c>
      <c r="GC148" s="9">
        <v>6.855072463768116</v>
      </c>
      <c r="GD148" s="9">
        <v>9.565217391304348</v>
      </c>
      <c r="GE148" s="9">
        <v>18.26086956521739</v>
      </c>
      <c r="GF148" s="9">
        <v>33.11594202898551</v>
      </c>
      <c r="GG148" s="9">
        <v>25.26086956521739</v>
      </c>
      <c r="GH148" s="9">
        <v>0</v>
      </c>
      <c r="GI148" s="9">
        <v>2</v>
      </c>
      <c r="GJ148" s="9">
        <v>3</v>
      </c>
      <c r="GK148" s="9">
        <v>1.855072463768116</v>
      </c>
      <c r="GL148" s="9">
        <v>1</v>
      </c>
      <c r="GM148" s="9">
        <v>175.81159420289856</v>
      </c>
      <c r="GN148" s="9">
        <v>52.086956521739125</v>
      </c>
      <c r="GO148" s="9">
        <v>0</v>
      </c>
      <c r="GP148" s="9">
        <v>0</v>
      </c>
      <c r="GQ148" s="9">
        <v>22.115942028985508</v>
      </c>
      <c r="GR148" s="9">
        <v>0</v>
      </c>
      <c r="GS148" s="9">
        <v>61.79710144927536</v>
      </c>
      <c r="GT148" s="9">
        <v>17.115942028985508</v>
      </c>
      <c r="GU148" s="9">
        <v>2</v>
      </c>
      <c r="GV148" s="9">
        <v>2.7101449275362315</v>
      </c>
      <c r="GW148" s="9">
        <v>17.985507246376812</v>
      </c>
      <c r="GX148" s="9">
        <v>0</v>
      </c>
    </row>
    <row r="149" spans="1:206" ht="12.75">
      <c r="A149" s="5" t="s">
        <v>489</v>
      </c>
      <c r="B149" s="9">
        <v>19.7</v>
      </c>
      <c r="C149" s="9">
        <v>696.3571428571429</v>
      </c>
      <c r="D149" s="9">
        <v>39.35714285714286</v>
      </c>
      <c r="E149" s="9">
        <v>76.89285714285714</v>
      </c>
      <c r="F149" s="9">
        <v>75.35714285714286</v>
      </c>
      <c r="G149" s="9">
        <v>100.46428571428572</v>
      </c>
      <c r="H149" s="9">
        <v>181.39285714285714</v>
      </c>
      <c r="I149" s="9">
        <v>174.28571428571428</v>
      </c>
      <c r="J149" s="9">
        <v>48.60714285714286</v>
      </c>
      <c r="K149" s="9">
        <v>116.25</v>
      </c>
      <c r="L149" s="9">
        <v>433.7857142857143</v>
      </c>
      <c r="M149" s="9">
        <v>146.32142857142856</v>
      </c>
      <c r="N149" s="9">
        <v>337.6071428571429</v>
      </c>
      <c r="O149" s="9">
        <v>358.75</v>
      </c>
      <c r="P149" s="9">
        <v>696.3571428571429</v>
      </c>
      <c r="Q149" s="9">
        <v>0</v>
      </c>
      <c r="R149" s="9">
        <v>309.4642857142857</v>
      </c>
      <c r="S149" s="9">
        <v>84.57142857142857</v>
      </c>
      <c r="T149" s="9">
        <v>136.39285714285714</v>
      </c>
      <c r="U149" s="9">
        <v>35.14285714285714</v>
      </c>
      <c r="V149" s="9">
        <v>41.214285714285715</v>
      </c>
      <c r="W149" s="9">
        <v>7.142857142857142</v>
      </c>
      <c r="X149" s="9">
        <v>5</v>
      </c>
      <c r="Y149" s="9">
        <v>237.03571428571428</v>
      </c>
      <c r="Z149" s="9">
        <v>14.071428571428571</v>
      </c>
      <c r="AA149" s="9">
        <v>9</v>
      </c>
      <c r="AB149" s="9">
        <v>25.214285714285715</v>
      </c>
      <c r="AC149" s="9">
        <v>19.07142857142857</v>
      </c>
      <c r="AD149" s="9">
        <v>443.67857142857144</v>
      </c>
      <c r="AE149" s="9">
        <v>37.535714285714285</v>
      </c>
      <c r="AF149" s="9">
        <v>144.39285714285714</v>
      </c>
      <c r="AG149" s="9">
        <v>97.39285714285714</v>
      </c>
      <c r="AH149" s="9">
        <v>30.142857142857142</v>
      </c>
      <c r="AI149" s="9">
        <v>371.8928571428571</v>
      </c>
      <c r="AJ149" s="9">
        <v>207.82142857142856</v>
      </c>
      <c r="AK149" s="9">
        <v>85.96428571428572</v>
      </c>
      <c r="AL149" s="9">
        <v>22.142857142857142</v>
      </c>
      <c r="AM149" s="9">
        <v>8.535714285714285</v>
      </c>
      <c r="AN149" s="9">
        <v>58.285714285714285</v>
      </c>
      <c r="AO149" s="9">
        <v>78.35714285714286</v>
      </c>
      <c r="AP149" s="9">
        <v>559.7142857142858</v>
      </c>
      <c r="AQ149" s="9">
        <v>623.0714285714286</v>
      </c>
      <c r="AR149" s="9">
        <v>44.75</v>
      </c>
      <c r="AS149" s="9">
        <v>8</v>
      </c>
      <c r="AT149" s="9">
        <v>3</v>
      </c>
      <c r="AU149" s="9">
        <v>17.535714285714285</v>
      </c>
      <c r="AV149" s="9">
        <v>696.3571428571429</v>
      </c>
      <c r="AW149" s="9">
        <v>552.8928571428571</v>
      </c>
      <c r="AX149" s="9">
        <v>129.78571428571428</v>
      </c>
      <c r="AY149" s="9">
        <v>2.5357142857142856</v>
      </c>
      <c r="AZ149" s="9">
        <v>1.0714285714285714</v>
      </c>
      <c r="BA149" s="9">
        <v>4.071428571428571</v>
      </c>
      <c r="BB149" s="9">
        <v>0</v>
      </c>
      <c r="BC149" s="9">
        <v>696.3571428571429</v>
      </c>
      <c r="BD149" s="9">
        <v>435.4642857142857</v>
      </c>
      <c r="BE149" s="9">
        <v>83.89285714285714</v>
      </c>
      <c r="BF149" s="9">
        <v>105.82142857142857</v>
      </c>
      <c r="BG149" s="9">
        <v>14.535714285714285</v>
      </c>
      <c r="BH149" s="9">
        <v>26.285714285714285</v>
      </c>
      <c r="BI149" s="9">
        <v>23.214285714285715</v>
      </c>
      <c r="BJ149" s="9">
        <v>7.142857142857142</v>
      </c>
      <c r="BK149" s="9">
        <v>0</v>
      </c>
      <c r="BL149" s="9">
        <v>696.3571428571429</v>
      </c>
      <c r="BM149" s="9">
        <v>282.17857142857144</v>
      </c>
      <c r="BN149" s="9">
        <v>24.285714285714285</v>
      </c>
      <c r="BO149" s="9">
        <v>78.57142857142857</v>
      </c>
      <c r="BP149" s="9">
        <v>0</v>
      </c>
      <c r="BQ149" s="9">
        <v>240.03571428571428</v>
      </c>
      <c r="BR149" s="9">
        <v>66.28571428571428</v>
      </c>
      <c r="BS149" s="9">
        <v>696.3571428571429</v>
      </c>
      <c r="BT149" s="9">
        <v>523.8214285714286</v>
      </c>
      <c r="BU149" s="9">
        <v>141.32142857142856</v>
      </c>
      <c r="BV149" s="9">
        <v>3.071428571428571</v>
      </c>
      <c r="BW149" s="9">
        <v>1</v>
      </c>
      <c r="BX149" s="9">
        <v>2</v>
      </c>
      <c r="BY149" s="9">
        <v>11.607142857142858</v>
      </c>
      <c r="BZ149" s="9">
        <v>27.142857142857142</v>
      </c>
      <c r="CA149" s="9">
        <v>1.6071428571428572</v>
      </c>
      <c r="CB149" s="9">
        <v>4</v>
      </c>
      <c r="CC149" s="9">
        <v>3.5357142857142856</v>
      </c>
      <c r="CD149" s="9">
        <v>18</v>
      </c>
      <c r="CE149" s="9">
        <v>672.2142857142858</v>
      </c>
      <c r="CF149" s="9">
        <v>668.1428571428571</v>
      </c>
      <c r="CG149" s="9">
        <v>4.071428571428571</v>
      </c>
      <c r="CH149" s="9">
        <v>0</v>
      </c>
      <c r="CI149" s="9">
        <v>24.142857142857142</v>
      </c>
      <c r="CJ149" s="9">
        <v>643.0714285714286</v>
      </c>
      <c r="CK149" s="9">
        <v>172.82142857142856</v>
      </c>
      <c r="CL149" s="9">
        <v>32.214285714285715</v>
      </c>
      <c r="CM149" s="9">
        <v>531.5</v>
      </c>
      <c r="CN149" s="9">
        <v>72.10714285714286</v>
      </c>
      <c r="CO149" s="9">
        <v>171.39285714285714</v>
      </c>
      <c r="CP149" s="9">
        <v>78.10714285714286</v>
      </c>
      <c r="CQ149" s="9">
        <v>16.607142857142858</v>
      </c>
      <c r="CR149" s="9">
        <v>5</v>
      </c>
      <c r="CS149" s="9">
        <v>1.0714285714285714</v>
      </c>
      <c r="CT149" s="9">
        <v>531.5</v>
      </c>
      <c r="CU149" s="9">
        <v>187.21428571428572</v>
      </c>
      <c r="CV149" s="9">
        <v>118.39285714285714</v>
      </c>
      <c r="CW149" s="9">
        <v>18</v>
      </c>
      <c r="CX149" s="9">
        <v>31.67857142857143</v>
      </c>
      <c r="CY149" s="9">
        <v>16.07142857142857</v>
      </c>
      <c r="CZ149" s="9">
        <v>3.071428571428571</v>
      </c>
      <c r="DA149" s="9">
        <v>16.607142857142858</v>
      </c>
      <c r="DB149" s="9">
        <v>4.535714285714286</v>
      </c>
      <c r="DC149" s="9">
        <v>5.535714285714286</v>
      </c>
      <c r="DD149" s="9">
        <v>2.5357142857142856</v>
      </c>
      <c r="DE149" s="9">
        <v>326.6071428571429</v>
      </c>
      <c r="DF149" s="9">
        <v>25.75</v>
      </c>
      <c r="DG149" s="9">
        <v>69.96428571428572</v>
      </c>
      <c r="DH149" s="9">
        <v>50.535714285714285</v>
      </c>
      <c r="DI149" s="9">
        <v>109.25</v>
      </c>
      <c r="DJ149" s="9">
        <v>71.10714285714286</v>
      </c>
      <c r="DK149" s="9">
        <v>326.6071428571429</v>
      </c>
      <c r="DL149" s="9">
        <v>29.75</v>
      </c>
      <c r="DM149" s="9">
        <v>12.535714285714285</v>
      </c>
      <c r="DN149" s="9">
        <v>13.535714285714285</v>
      </c>
      <c r="DO149" s="9">
        <v>0</v>
      </c>
      <c r="DP149" s="9">
        <v>4.535714285714286</v>
      </c>
      <c r="DQ149" s="9">
        <v>46.285714285714285</v>
      </c>
      <c r="DR149" s="9">
        <v>39.67857142857143</v>
      </c>
      <c r="DS149" s="9">
        <v>15.535714285714285</v>
      </c>
      <c r="DT149" s="9">
        <v>31.285714285714285</v>
      </c>
      <c r="DU149" s="9">
        <v>6</v>
      </c>
      <c r="DV149" s="9">
        <v>5.535714285714286</v>
      </c>
      <c r="DW149" s="9">
        <v>2</v>
      </c>
      <c r="DX149" s="9">
        <v>27.67857142857143</v>
      </c>
      <c r="DY149" s="9">
        <v>9.678571428571429</v>
      </c>
      <c r="DZ149" s="9">
        <v>11.535714285714285</v>
      </c>
      <c r="EA149" s="9">
        <v>21.214285714285715</v>
      </c>
      <c r="EB149" s="9">
        <v>34.214285714285715</v>
      </c>
      <c r="EC149" s="9">
        <v>15.607142857142858</v>
      </c>
      <c r="ED149" s="9">
        <v>326.6071428571429</v>
      </c>
      <c r="EE149" s="9">
        <v>33.67857142857143</v>
      </c>
      <c r="EF149" s="9">
        <v>37.67857142857143</v>
      </c>
      <c r="EG149" s="9">
        <v>31.142857142857142</v>
      </c>
      <c r="EH149" s="9">
        <v>43.75</v>
      </c>
      <c r="EI149" s="9">
        <v>70.96428571428572</v>
      </c>
      <c r="EJ149" s="9">
        <v>28.892857142857142</v>
      </c>
      <c r="EK149" s="9">
        <v>12.071428571428571</v>
      </c>
      <c r="EL149" s="9">
        <v>25.142857142857142</v>
      </c>
      <c r="EM149" s="9">
        <v>43.285714285714285</v>
      </c>
      <c r="EN149" s="9">
        <v>580.1071428571429</v>
      </c>
      <c r="EO149" s="9">
        <v>139.85714285714286</v>
      </c>
      <c r="EP149" s="9">
        <v>147</v>
      </c>
      <c r="EQ149" s="9">
        <v>73.89285714285714</v>
      </c>
      <c r="ER149" s="9">
        <v>63.964285714285715</v>
      </c>
      <c r="ES149" s="9">
        <v>155.39285714285714</v>
      </c>
      <c r="ET149" s="9">
        <v>354.1428571428571</v>
      </c>
      <c r="EU149" s="9">
        <v>309.4642857142857</v>
      </c>
      <c r="EV149" s="9">
        <v>44.67857142857143</v>
      </c>
      <c r="EW149" s="9">
        <v>37.60714285714286</v>
      </c>
      <c r="EX149" s="9">
        <v>7.071428571428571</v>
      </c>
      <c r="EY149" s="9">
        <v>309.4642857142857</v>
      </c>
      <c r="EZ149" s="9">
        <v>176.21428571428572</v>
      </c>
      <c r="FA149" s="9">
        <v>92.03571428571428</v>
      </c>
      <c r="FB149" s="9">
        <v>30.67857142857143</v>
      </c>
      <c r="FC149" s="9">
        <v>8.535714285714285</v>
      </c>
      <c r="FD149" s="9">
        <v>2</v>
      </c>
      <c r="FE149" s="9">
        <v>46.75</v>
      </c>
      <c r="FF149" s="9">
        <v>37.82142857142857</v>
      </c>
      <c r="FG149" s="9">
        <v>34.214285714285715</v>
      </c>
      <c r="FH149" s="9">
        <v>61.75</v>
      </c>
      <c r="FI149" s="9">
        <v>44.75</v>
      </c>
      <c r="FJ149" s="9">
        <v>20.07142857142857</v>
      </c>
      <c r="FK149" s="9">
        <v>22.357142857142858</v>
      </c>
      <c r="FL149" s="9">
        <v>9.071428571428571</v>
      </c>
      <c r="FM149" s="9">
        <v>0</v>
      </c>
      <c r="FN149" s="9">
        <v>18.07142857142857</v>
      </c>
      <c r="FO149" s="9">
        <v>5.535714285714286</v>
      </c>
      <c r="FP149" s="9">
        <v>2</v>
      </c>
      <c r="FQ149" s="9">
        <v>0</v>
      </c>
      <c r="FR149" s="9">
        <v>2</v>
      </c>
      <c r="FS149" s="9">
        <v>5.071428571428571</v>
      </c>
      <c r="FT149" s="9">
        <v>309.4642857142857</v>
      </c>
      <c r="FU149" s="9">
        <v>9.535714285714285</v>
      </c>
      <c r="FV149" s="9">
        <v>73.89285714285714</v>
      </c>
      <c r="FW149" s="9">
        <v>28.214285714285715</v>
      </c>
      <c r="FX149" s="9">
        <v>13.071428571428571</v>
      </c>
      <c r="FY149" s="9">
        <v>18.07142857142857</v>
      </c>
      <c r="FZ149" s="9">
        <v>6.535714285714286</v>
      </c>
      <c r="GA149" s="9">
        <v>3</v>
      </c>
      <c r="GB149" s="9">
        <v>8.535714285714285</v>
      </c>
      <c r="GC149" s="9">
        <v>25.67857142857143</v>
      </c>
      <c r="GD149" s="9">
        <v>21.07142857142857</v>
      </c>
      <c r="GE149" s="9">
        <v>27.535714285714285</v>
      </c>
      <c r="GF149" s="9">
        <v>99.57142857142857</v>
      </c>
      <c r="GG149" s="9">
        <v>82.03571428571428</v>
      </c>
      <c r="GH149" s="9">
        <v>0</v>
      </c>
      <c r="GI149" s="9">
        <v>2.5357142857142856</v>
      </c>
      <c r="GJ149" s="9">
        <v>1</v>
      </c>
      <c r="GK149" s="9">
        <v>7</v>
      </c>
      <c r="GL149" s="9">
        <v>7</v>
      </c>
      <c r="GM149" s="9">
        <v>423.0357142857143</v>
      </c>
      <c r="GN149" s="9">
        <v>72.75</v>
      </c>
      <c r="GO149" s="9">
        <v>0</v>
      </c>
      <c r="GP149" s="9">
        <v>5</v>
      </c>
      <c r="GQ149" s="9">
        <v>55.82142857142857</v>
      </c>
      <c r="GR149" s="9">
        <v>0</v>
      </c>
      <c r="GS149" s="9">
        <v>194.5</v>
      </c>
      <c r="GT149" s="9">
        <v>37.75</v>
      </c>
      <c r="GU149" s="9">
        <v>0</v>
      </c>
      <c r="GV149" s="9">
        <v>1</v>
      </c>
      <c r="GW149" s="9">
        <v>40.67857142857143</v>
      </c>
      <c r="GX149" s="9">
        <v>15.535714285714285</v>
      </c>
    </row>
    <row r="150" spans="1:206" ht="12.75">
      <c r="A150" s="5" t="s">
        <v>490</v>
      </c>
      <c r="B150" s="9">
        <v>29.17</v>
      </c>
      <c r="C150" s="9">
        <v>226.20611096220853</v>
      </c>
      <c r="D150" s="9">
        <v>11.909407665505226</v>
      </c>
      <c r="E150" s="9">
        <v>16.15411417850442</v>
      </c>
      <c r="F150" s="9">
        <v>31.360225140712945</v>
      </c>
      <c r="G150" s="9">
        <v>28.209059233449477</v>
      </c>
      <c r="H150" s="9">
        <v>68.80166175288127</v>
      </c>
      <c r="I150" s="9">
        <v>52.44103457518092</v>
      </c>
      <c r="J150" s="9">
        <v>17.330608415974268</v>
      </c>
      <c r="K150" s="9">
        <v>28.06352184400965</v>
      </c>
      <c r="L150" s="9">
        <v>148.084829804342</v>
      </c>
      <c r="M150" s="9">
        <v>50.05775931385688</v>
      </c>
      <c r="N150" s="9">
        <v>108.50549450549451</v>
      </c>
      <c r="O150" s="9">
        <v>117.70061645671402</v>
      </c>
      <c r="P150" s="9">
        <v>226.20611096220853</v>
      </c>
      <c r="Q150" s="9">
        <v>0</v>
      </c>
      <c r="R150" s="9">
        <v>98.21817207183061</v>
      </c>
      <c r="S150" s="9">
        <v>22.641651031894934</v>
      </c>
      <c r="T150" s="9">
        <v>45.69083355668721</v>
      </c>
      <c r="U150" s="9">
        <v>17.134816403109085</v>
      </c>
      <c r="V150" s="9">
        <v>6.677298311444653</v>
      </c>
      <c r="W150" s="9">
        <v>3.921066738139909</v>
      </c>
      <c r="X150" s="9">
        <v>2.152506030554811</v>
      </c>
      <c r="Y150" s="9">
        <v>82.27780755829536</v>
      </c>
      <c r="Z150" s="9">
        <v>1.8784508174752077</v>
      </c>
      <c r="AA150" s="9">
        <v>6.329670329670329</v>
      </c>
      <c r="AB150" s="9">
        <v>2.2623961404449213</v>
      </c>
      <c r="AC150" s="9">
        <v>2.1648351648351647</v>
      </c>
      <c r="AD150" s="9">
        <v>152.6708657196462</v>
      </c>
      <c r="AE150" s="9">
        <v>13.543419994639507</v>
      </c>
      <c r="AF150" s="9">
        <v>34.130125971589386</v>
      </c>
      <c r="AG150" s="9">
        <v>39.440766550522646</v>
      </c>
      <c r="AH150" s="9">
        <v>11.103859555079069</v>
      </c>
      <c r="AI150" s="9">
        <v>129.32833020637898</v>
      </c>
      <c r="AJ150" s="9">
        <v>68.13763066202091</v>
      </c>
      <c r="AK150" s="9">
        <v>23.130125971589386</v>
      </c>
      <c r="AL150" s="9">
        <v>3.798847493969445</v>
      </c>
      <c r="AM150" s="9">
        <v>1.811176628249799</v>
      </c>
      <c r="AN150" s="9">
        <v>15.452157598499062</v>
      </c>
      <c r="AO150" s="9">
        <v>24.16041275797373</v>
      </c>
      <c r="AP150" s="9">
        <v>186.5935406057357</v>
      </c>
      <c r="AQ150" s="9">
        <v>211.01005092468506</v>
      </c>
      <c r="AR150" s="9">
        <v>4.952023586169927</v>
      </c>
      <c r="AS150" s="9">
        <v>0</v>
      </c>
      <c r="AT150" s="9">
        <v>5.2926829268292686</v>
      </c>
      <c r="AU150" s="9">
        <v>4.951353524524256</v>
      </c>
      <c r="AV150" s="9">
        <v>226.20611096220853</v>
      </c>
      <c r="AW150" s="9">
        <v>144.14178504422406</v>
      </c>
      <c r="AX150" s="9">
        <v>80.58214955775932</v>
      </c>
      <c r="AY150" s="9">
        <v>0</v>
      </c>
      <c r="AZ150" s="9">
        <v>0</v>
      </c>
      <c r="BA150" s="9">
        <v>0.32967032967032966</v>
      </c>
      <c r="BB150" s="9">
        <v>0.5487804878048781</v>
      </c>
      <c r="BC150" s="9">
        <v>226.20611096220853</v>
      </c>
      <c r="BD150" s="9">
        <v>95.59742696328063</v>
      </c>
      <c r="BE150" s="9">
        <v>52.160680782632</v>
      </c>
      <c r="BF150" s="9">
        <v>34.78745644599303</v>
      </c>
      <c r="BG150" s="9">
        <v>4.768560707585098</v>
      </c>
      <c r="BH150" s="9">
        <v>20.48311444652908</v>
      </c>
      <c r="BI150" s="9">
        <v>17.7502010184937</v>
      </c>
      <c r="BJ150" s="9">
        <v>0.6037255427499331</v>
      </c>
      <c r="BK150" s="9">
        <v>0.054945054945054944</v>
      </c>
      <c r="BL150" s="9">
        <v>226.20611096220853</v>
      </c>
      <c r="BM150" s="9">
        <v>78.50924685071027</v>
      </c>
      <c r="BN150" s="9">
        <v>7.2137496649691775</v>
      </c>
      <c r="BO150" s="9">
        <v>27.775797373358348</v>
      </c>
      <c r="BP150" s="9">
        <v>0</v>
      </c>
      <c r="BQ150" s="9">
        <v>84.76668453497722</v>
      </c>
      <c r="BR150" s="9">
        <v>25.63562047708389</v>
      </c>
      <c r="BS150" s="9">
        <v>226.20611096220853</v>
      </c>
      <c r="BT150" s="9">
        <v>137.9343339587242</v>
      </c>
      <c r="BU150" s="9">
        <v>83.82591798445458</v>
      </c>
      <c r="BV150" s="9">
        <v>0.5487804878048781</v>
      </c>
      <c r="BW150" s="9">
        <v>0</v>
      </c>
      <c r="BX150" s="9">
        <v>0</v>
      </c>
      <c r="BY150" s="9">
        <v>1.8661216831948537</v>
      </c>
      <c r="BZ150" s="9">
        <v>3.842133476279818</v>
      </c>
      <c r="CA150" s="9">
        <v>0.658670597694988</v>
      </c>
      <c r="CB150" s="9">
        <v>0.054945054945054944</v>
      </c>
      <c r="CC150" s="9">
        <v>1.811176628249799</v>
      </c>
      <c r="CD150" s="9">
        <v>1.317341195389976</v>
      </c>
      <c r="CE150" s="9">
        <v>219.12020905923345</v>
      </c>
      <c r="CF150" s="9">
        <v>217.5164835164835</v>
      </c>
      <c r="CG150" s="9">
        <v>1.603725542749933</v>
      </c>
      <c r="CH150" s="9">
        <v>0</v>
      </c>
      <c r="CI150" s="9">
        <v>48.33784508174752</v>
      </c>
      <c r="CJ150" s="9">
        <v>152.8796569284374</v>
      </c>
      <c r="CK150" s="9">
        <v>21.58737603859555</v>
      </c>
      <c r="CL150" s="9">
        <v>32.611632270168855</v>
      </c>
      <c r="CM150" s="9">
        <v>180.81198070222462</v>
      </c>
      <c r="CN150" s="9">
        <v>21.537389439828466</v>
      </c>
      <c r="CO150" s="9">
        <v>45.813052800857676</v>
      </c>
      <c r="CP150" s="9">
        <v>41.37952291610828</v>
      </c>
      <c r="CQ150" s="9">
        <v>5.872420262664166</v>
      </c>
      <c r="CR150" s="9">
        <v>3.097560975609756</v>
      </c>
      <c r="CS150" s="9">
        <v>1</v>
      </c>
      <c r="CT150" s="9">
        <v>180.81198070222462</v>
      </c>
      <c r="CU150" s="9">
        <v>62.11203430715626</v>
      </c>
      <c r="CV150" s="9">
        <v>43.85499865987671</v>
      </c>
      <c r="CW150" s="9">
        <v>6.195121951219512</v>
      </c>
      <c r="CX150" s="9">
        <v>5.537121415170196</v>
      </c>
      <c r="CY150" s="9">
        <v>2.7562315733047438</v>
      </c>
      <c r="CZ150" s="9">
        <v>3.768560707585098</v>
      </c>
      <c r="DA150" s="9">
        <v>5.872420262664166</v>
      </c>
      <c r="DB150" s="9">
        <v>1.646341463414634</v>
      </c>
      <c r="DC150" s="9">
        <v>1.756231573304744</v>
      </c>
      <c r="DD150" s="9">
        <v>0.5487804878048781</v>
      </c>
      <c r="DE150" s="9">
        <v>111.82752613240419</v>
      </c>
      <c r="DF150" s="9">
        <v>9.982310372554275</v>
      </c>
      <c r="DG150" s="9">
        <v>23.415170195658</v>
      </c>
      <c r="DH150" s="9">
        <v>14.939694451889574</v>
      </c>
      <c r="DI150" s="9">
        <v>44.72715089788261</v>
      </c>
      <c r="DJ150" s="9">
        <v>18.763200214419726</v>
      </c>
      <c r="DK150" s="9">
        <v>111.82752613240419</v>
      </c>
      <c r="DL150" s="9">
        <v>13.88474939694452</v>
      </c>
      <c r="DM150" s="9">
        <v>0.658670597694988</v>
      </c>
      <c r="DN150" s="9">
        <v>6.732243366389708</v>
      </c>
      <c r="DO150" s="9">
        <v>0.054945054945054944</v>
      </c>
      <c r="DP150" s="9">
        <v>0</v>
      </c>
      <c r="DQ150" s="9">
        <v>15.567408201554544</v>
      </c>
      <c r="DR150" s="9">
        <v>6.457518091664433</v>
      </c>
      <c r="DS150" s="9">
        <v>8.457518091664433</v>
      </c>
      <c r="DT150" s="9">
        <v>12.171133744304477</v>
      </c>
      <c r="DU150" s="9">
        <v>2.548780487804878</v>
      </c>
      <c r="DV150" s="9">
        <v>1.0975609756097562</v>
      </c>
      <c r="DW150" s="9">
        <v>2.207451085499866</v>
      </c>
      <c r="DX150" s="9">
        <v>4.976011793084964</v>
      </c>
      <c r="DY150" s="9">
        <v>4.2926829268292686</v>
      </c>
      <c r="DZ150" s="9">
        <v>1.548780487804878</v>
      </c>
      <c r="EA150" s="9">
        <v>9.11618868935942</v>
      </c>
      <c r="EB150" s="9">
        <v>16.134816403109085</v>
      </c>
      <c r="EC150" s="9">
        <v>5.921066738139909</v>
      </c>
      <c r="ED150" s="9">
        <v>111.82752613240419</v>
      </c>
      <c r="EE150" s="9">
        <v>15.44585901902975</v>
      </c>
      <c r="EF150" s="9">
        <v>17.34226748860895</v>
      </c>
      <c r="EG150" s="9">
        <v>7.841463414634147</v>
      </c>
      <c r="EH150" s="9">
        <v>8.542749932993836</v>
      </c>
      <c r="EI150" s="9">
        <v>24.54971857410882</v>
      </c>
      <c r="EJ150" s="9">
        <v>11.281023854194586</v>
      </c>
      <c r="EK150" s="9">
        <v>0.7136156526400429</v>
      </c>
      <c r="EL150" s="9">
        <v>12.281023854194586</v>
      </c>
      <c r="EM150" s="9">
        <v>13.829804341999465</v>
      </c>
      <c r="EN150" s="9">
        <v>198.14258911819888</v>
      </c>
      <c r="EO150" s="9">
        <v>42.4237469847226</v>
      </c>
      <c r="EP150" s="9">
        <v>50.86732779415706</v>
      </c>
      <c r="EQ150" s="9">
        <v>28.07384079335299</v>
      </c>
      <c r="ER150" s="9">
        <v>10.281023854194586</v>
      </c>
      <c r="ES150" s="9">
        <v>66.49664969177164</v>
      </c>
      <c r="ET150" s="9">
        <v>119.79951755561513</v>
      </c>
      <c r="EU150" s="9">
        <v>98.21817207183061</v>
      </c>
      <c r="EV150" s="9">
        <v>21.58134548378451</v>
      </c>
      <c r="EW150" s="9">
        <v>18.123827392120074</v>
      </c>
      <c r="EX150" s="9">
        <v>3.457518091664433</v>
      </c>
      <c r="EY150" s="9">
        <v>98.21817207183061</v>
      </c>
      <c r="EZ150" s="9">
        <v>84.59447869203967</v>
      </c>
      <c r="FA150" s="9">
        <v>9.196462074510855</v>
      </c>
      <c r="FB150" s="9">
        <v>0.7685607075850979</v>
      </c>
      <c r="FC150" s="9">
        <v>2.10989010989011</v>
      </c>
      <c r="FD150" s="9">
        <v>1.548780487804878</v>
      </c>
      <c r="FE150" s="9">
        <v>14.21441972661485</v>
      </c>
      <c r="FF150" s="9">
        <v>8.427231305280085</v>
      </c>
      <c r="FG150" s="9">
        <v>9.531090860359154</v>
      </c>
      <c r="FH150" s="9">
        <v>22.988608952023586</v>
      </c>
      <c r="FI150" s="9">
        <v>12.07987134816403</v>
      </c>
      <c r="FJ150" s="9">
        <v>5.908737603859555</v>
      </c>
      <c r="FK150" s="9">
        <v>6.250067006164567</v>
      </c>
      <c r="FL150" s="9">
        <v>7.317341195389976</v>
      </c>
      <c r="FM150" s="9">
        <v>0.6037255427499331</v>
      </c>
      <c r="FN150" s="9">
        <v>1.2747252747252746</v>
      </c>
      <c r="FO150" s="9">
        <v>4.152506030554811</v>
      </c>
      <c r="FP150" s="9">
        <v>1.658670597694988</v>
      </c>
      <c r="FQ150" s="9">
        <v>0</v>
      </c>
      <c r="FR150" s="9">
        <v>0.6037255427499331</v>
      </c>
      <c r="FS150" s="9">
        <v>3.207451085499866</v>
      </c>
      <c r="FT150" s="9">
        <v>98.21817207183061</v>
      </c>
      <c r="FU150" s="9">
        <v>0.21978021978021978</v>
      </c>
      <c r="FV150" s="9">
        <v>22.330608415974268</v>
      </c>
      <c r="FW150" s="9">
        <v>9.140846957920129</v>
      </c>
      <c r="FX150" s="9">
        <v>2.811176628249799</v>
      </c>
      <c r="FY150" s="9">
        <v>1.2747252747252746</v>
      </c>
      <c r="FZ150" s="9">
        <v>1</v>
      </c>
      <c r="GA150" s="9">
        <v>0.054945054945054944</v>
      </c>
      <c r="GB150" s="9">
        <v>0.21978021978021978</v>
      </c>
      <c r="GC150" s="9">
        <v>8.634682390779952</v>
      </c>
      <c r="GD150" s="9">
        <v>5.579737335834897</v>
      </c>
      <c r="GE150" s="9">
        <v>11.750871080139373</v>
      </c>
      <c r="GF150" s="9">
        <v>34.35553470919325</v>
      </c>
      <c r="GG150" s="9">
        <v>29.214687751273118</v>
      </c>
      <c r="GH150" s="9">
        <v>0</v>
      </c>
      <c r="GI150" s="9">
        <v>0.10989010989010989</v>
      </c>
      <c r="GJ150" s="9">
        <v>2.1648351648351647</v>
      </c>
      <c r="GK150" s="9">
        <v>2.866121683194854</v>
      </c>
      <c r="GL150" s="9">
        <v>0</v>
      </c>
      <c r="GM150" s="9">
        <v>135.17676226212814</v>
      </c>
      <c r="GN150" s="9">
        <v>29.129455909943715</v>
      </c>
      <c r="GO150" s="9">
        <v>0.054945054945054944</v>
      </c>
      <c r="GP150" s="9">
        <v>1.054945054945055</v>
      </c>
      <c r="GQ150" s="9">
        <v>22.92133476279818</v>
      </c>
      <c r="GR150" s="9">
        <v>0.5487804878048781</v>
      </c>
      <c r="GS150" s="9">
        <v>67.84963816671133</v>
      </c>
      <c r="GT150" s="9">
        <v>4.976011793084964</v>
      </c>
      <c r="GU150" s="9">
        <v>0</v>
      </c>
      <c r="GV150" s="9">
        <v>1</v>
      </c>
      <c r="GW150" s="9">
        <v>5.830474403645136</v>
      </c>
      <c r="GX150" s="9">
        <v>1.811176628249799</v>
      </c>
    </row>
    <row r="151" spans="1:206" ht="12.75">
      <c r="A151" s="5" t="s">
        <v>376</v>
      </c>
      <c r="B151" s="9">
        <v>105.9</v>
      </c>
      <c r="C151" s="9">
        <v>2754.7804878048782</v>
      </c>
      <c r="D151" s="9">
        <v>159.3151219512195</v>
      </c>
      <c r="E151" s="9">
        <v>350.0009756097561</v>
      </c>
      <c r="F151" s="9">
        <v>413.3990243902439</v>
      </c>
      <c r="G151" s="9">
        <v>492.21365853658534</v>
      </c>
      <c r="H151" s="9">
        <v>664.3112195121951</v>
      </c>
      <c r="I151" s="9">
        <v>418.86536585365855</v>
      </c>
      <c r="J151" s="9">
        <v>256.6751219512195</v>
      </c>
      <c r="K151" s="9">
        <v>509.3160975609756</v>
      </c>
      <c r="L151" s="9">
        <v>1774.4878048780488</v>
      </c>
      <c r="M151" s="9">
        <v>470.9765853658537</v>
      </c>
      <c r="N151" s="9">
        <v>1300.4643902439025</v>
      </c>
      <c r="O151" s="9">
        <v>1454.3160975609755</v>
      </c>
      <c r="P151" s="9">
        <v>2674.140487804878</v>
      </c>
      <c r="Q151" s="9">
        <v>80.64</v>
      </c>
      <c r="R151" s="9">
        <v>1244.0341463414634</v>
      </c>
      <c r="S151" s="9">
        <v>458.52780487804876</v>
      </c>
      <c r="T151" s="9">
        <v>434.1453658536585</v>
      </c>
      <c r="U151" s="9">
        <v>163.41951219512197</v>
      </c>
      <c r="V151" s="9">
        <v>121.64390243902439</v>
      </c>
      <c r="W151" s="9">
        <v>41.297560975609755</v>
      </c>
      <c r="X151" s="9">
        <v>25</v>
      </c>
      <c r="Y151" s="9">
        <v>722.4682926829269</v>
      </c>
      <c r="Z151" s="9">
        <v>163.0487804878049</v>
      </c>
      <c r="AA151" s="9">
        <v>247.0487804878049</v>
      </c>
      <c r="AB151" s="9">
        <v>73.73073170731708</v>
      </c>
      <c r="AC151" s="9">
        <v>19.688780487804877</v>
      </c>
      <c r="AD151" s="9">
        <v>1385.0058536585366</v>
      </c>
      <c r="AE151" s="9">
        <v>301.06634146341463</v>
      </c>
      <c r="AF151" s="9">
        <v>597.4760975609756</v>
      </c>
      <c r="AG151" s="9">
        <v>278.9141463414634</v>
      </c>
      <c r="AH151" s="9">
        <v>66.57756097560976</v>
      </c>
      <c r="AI151" s="9">
        <v>1543.3356097560977</v>
      </c>
      <c r="AJ151" s="9">
        <v>723.4839024390244</v>
      </c>
      <c r="AK151" s="9">
        <v>366.89463414634145</v>
      </c>
      <c r="AL151" s="9">
        <v>93.78634146341463</v>
      </c>
      <c r="AM151" s="9">
        <v>27.28</v>
      </c>
      <c r="AN151" s="9">
        <v>253.72390243902439</v>
      </c>
      <c r="AO151" s="9">
        <v>304.4839024390244</v>
      </c>
      <c r="AP151" s="9">
        <v>2196.572682926829</v>
      </c>
      <c r="AQ151" s="9">
        <v>2533.1678048780486</v>
      </c>
      <c r="AR151" s="9">
        <v>130.57073170731707</v>
      </c>
      <c r="AS151" s="9">
        <v>23.073170731707318</v>
      </c>
      <c r="AT151" s="9">
        <v>21</v>
      </c>
      <c r="AU151" s="9">
        <v>46.96878048780488</v>
      </c>
      <c r="AV151" s="9">
        <v>2754.7804878048782</v>
      </c>
      <c r="AW151" s="9">
        <v>2246.928780487805</v>
      </c>
      <c r="AX151" s="9">
        <v>380.8341463414634</v>
      </c>
      <c r="AY151" s="9">
        <v>14</v>
      </c>
      <c r="AZ151" s="9">
        <v>7.073170731707317</v>
      </c>
      <c r="BA151" s="9">
        <v>66.66439024390243</v>
      </c>
      <c r="BB151" s="9">
        <v>20</v>
      </c>
      <c r="BC151" s="9">
        <v>2754.7804878048782</v>
      </c>
      <c r="BD151" s="9">
        <v>1805.4146341463415</v>
      </c>
      <c r="BE151" s="9">
        <v>246.50829268292682</v>
      </c>
      <c r="BF151" s="9">
        <v>372.8809756097561</v>
      </c>
      <c r="BG151" s="9">
        <v>42.73073170731708</v>
      </c>
      <c r="BH151" s="9">
        <v>126.28390243902439</v>
      </c>
      <c r="BI151" s="9">
        <v>73.60878048780488</v>
      </c>
      <c r="BJ151" s="9">
        <v>84.35317073170732</v>
      </c>
      <c r="BK151" s="9">
        <v>3</v>
      </c>
      <c r="BL151" s="9">
        <v>2754.7804878048782</v>
      </c>
      <c r="BM151" s="9">
        <v>1068.3453658536587</v>
      </c>
      <c r="BN151" s="9">
        <v>159.74829268292683</v>
      </c>
      <c r="BO151" s="9">
        <v>416.390243902439</v>
      </c>
      <c r="BP151" s="9">
        <v>10</v>
      </c>
      <c r="BQ151" s="9">
        <v>848.2751219512195</v>
      </c>
      <c r="BR151" s="9">
        <v>224.02146341463416</v>
      </c>
      <c r="BS151" s="9">
        <v>2754.7804878048782</v>
      </c>
      <c r="BT151" s="9">
        <v>2195.1443902439023</v>
      </c>
      <c r="BU151" s="9">
        <v>398.47414634146344</v>
      </c>
      <c r="BV151" s="9">
        <v>16.024390243902438</v>
      </c>
      <c r="BW151" s="9">
        <v>19.024390243902438</v>
      </c>
      <c r="BX151" s="9">
        <v>5</v>
      </c>
      <c r="BY151" s="9">
        <v>58.60878048780488</v>
      </c>
      <c r="BZ151" s="9">
        <v>126.11317073170733</v>
      </c>
      <c r="CA151" s="9">
        <v>23</v>
      </c>
      <c r="CB151" s="9">
        <v>18.048780487804876</v>
      </c>
      <c r="CC151" s="9">
        <v>20.22439024390244</v>
      </c>
      <c r="CD151" s="9">
        <v>64.84</v>
      </c>
      <c r="CE151" s="9">
        <v>2649.122926829268</v>
      </c>
      <c r="CF151" s="9">
        <v>2630.0985365853658</v>
      </c>
      <c r="CG151" s="9">
        <v>15.024390243902438</v>
      </c>
      <c r="CH151" s="9">
        <v>4</v>
      </c>
      <c r="CI151" s="9">
        <v>799.1092682926829</v>
      </c>
      <c r="CJ151" s="9">
        <v>1593.5834146341463</v>
      </c>
      <c r="CK151" s="9">
        <v>367.7521951219512</v>
      </c>
      <c r="CL151" s="9">
        <v>526.3034146341463</v>
      </c>
      <c r="CM151" s="9">
        <v>1988.789268292683</v>
      </c>
      <c r="CN151" s="9">
        <v>342.98341463414636</v>
      </c>
      <c r="CO151" s="9">
        <v>694.8868292682927</v>
      </c>
      <c r="CP151" s="9">
        <v>272.4321951219512</v>
      </c>
      <c r="CQ151" s="9">
        <v>111.70634146341463</v>
      </c>
      <c r="CR151" s="9">
        <v>26.94439024390244</v>
      </c>
      <c r="CS151" s="9">
        <v>9</v>
      </c>
      <c r="CT151" s="9">
        <v>1988.789268292683</v>
      </c>
      <c r="CU151" s="9">
        <v>530.8360975609756</v>
      </c>
      <c r="CV151" s="9">
        <v>275.06341463414634</v>
      </c>
      <c r="CW151" s="9">
        <v>60.353170731707316</v>
      </c>
      <c r="CX151" s="9">
        <v>65.35317073170732</v>
      </c>
      <c r="CY151" s="9">
        <v>95.4019512195122</v>
      </c>
      <c r="CZ151" s="9">
        <v>34.66439024390244</v>
      </c>
      <c r="DA151" s="9">
        <v>111.70634146341463</v>
      </c>
      <c r="DB151" s="9">
        <v>30.688780487804877</v>
      </c>
      <c r="DC151" s="9">
        <v>20.64</v>
      </c>
      <c r="DD151" s="9">
        <v>4</v>
      </c>
      <c r="DE151" s="9">
        <v>1337.2468292682927</v>
      </c>
      <c r="DF151" s="9">
        <v>105.29073170731708</v>
      </c>
      <c r="DG151" s="9">
        <v>323.52585365853656</v>
      </c>
      <c r="DH151" s="9">
        <v>237.3970731707317</v>
      </c>
      <c r="DI151" s="9">
        <v>455.47609756097563</v>
      </c>
      <c r="DJ151" s="9">
        <v>215.5570731707317</v>
      </c>
      <c r="DK151" s="9">
        <v>1337.2468292682927</v>
      </c>
      <c r="DL151" s="9">
        <v>53.57756097560976</v>
      </c>
      <c r="DM151" s="9">
        <v>7.024390243902439</v>
      </c>
      <c r="DN151" s="9">
        <v>30.353170731707316</v>
      </c>
      <c r="DO151" s="9">
        <v>11.280000000000001</v>
      </c>
      <c r="DP151" s="9">
        <v>10.024390243902438</v>
      </c>
      <c r="DQ151" s="9">
        <v>116.33951219512196</v>
      </c>
      <c r="DR151" s="9">
        <v>217.46146341463415</v>
      </c>
      <c r="DS151" s="9">
        <v>57.55317073170732</v>
      </c>
      <c r="DT151" s="9">
        <v>200.4839024390244</v>
      </c>
      <c r="DU151" s="9">
        <v>20.30439024390244</v>
      </c>
      <c r="DV151" s="9">
        <v>17</v>
      </c>
      <c r="DW151" s="9">
        <v>22.64</v>
      </c>
      <c r="DX151" s="9">
        <v>61.34634146341463</v>
      </c>
      <c r="DY151" s="9">
        <v>31.968780487804878</v>
      </c>
      <c r="DZ151" s="9">
        <v>80.03512195121951</v>
      </c>
      <c r="EA151" s="9">
        <v>124.39512195121952</v>
      </c>
      <c r="EB151" s="9">
        <v>206.33756097560976</v>
      </c>
      <c r="EC151" s="9">
        <v>69.1219512195122</v>
      </c>
      <c r="ED151" s="9">
        <v>1337.2468292682927</v>
      </c>
      <c r="EE151" s="9">
        <v>159.22829268292682</v>
      </c>
      <c r="EF151" s="9">
        <v>185.1619512195122</v>
      </c>
      <c r="EG151" s="9">
        <v>115.25951219512194</v>
      </c>
      <c r="EH151" s="9">
        <v>137.0039024390244</v>
      </c>
      <c r="EI151" s="9">
        <v>217.3678048780488</v>
      </c>
      <c r="EJ151" s="9">
        <v>160.93073170731708</v>
      </c>
      <c r="EK151" s="9">
        <v>118.06634146341463</v>
      </c>
      <c r="EL151" s="9">
        <v>63.40195121951219</v>
      </c>
      <c r="EM151" s="9">
        <v>180.82634146341462</v>
      </c>
      <c r="EN151" s="9">
        <v>2245.4643902439025</v>
      </c>
      <c r="EO151" s="9">
        <v>539.3541463414634</v>
      </c>
      <c r="EP151" s="9">
        <v>547.2048780487805</v>
      </c>
      <c r="EQ151" s="9">
        <v>364.5990243902439</v>
      </c>
      <c r="ER151" s="9">
        <v>194.23024390243904</v>
      </c>
      <c r="ES151" s="9">
        <v>600.0760975609755</v>
      </c>
      <c r="ET151" s="9">
        <v>1396.5043902439024</v>
      </c>
      <c r="EU151" s="9">
        <v>1244.0341463414634</v>
      </c>
      <c r="EV151" s="9">
        <v>152.47024390243902</v>
      </c>
      <c r="EW151" s="9">
        <v>120.47024390243902</v>
      </c>
      <c r="EX151" s="9">
        <v>32</v>
      </c>
      <c r="EY151" s="9">
        <v>1244.0341463414634</v>
      </c>
      <c r="EZ151" s="9">
        <v>486.7609756097561</v>
      </c>
      <c r="FA151" s="9">
        <v>462.22439024390246</v>
      </c>
      <c r="FB151" s="9">
        <v>129.02439024390245</v>
      </c>
      <c r="FC151" s="9">
        <v>165.02439024390245</v>
      </c>
      <c r="FD151" s="9">
        <v>1</v>
      </c>
      <c r="FE151" s="9">
        <v>164.9131707317073</v>
      </c>
      <c r="FF151" s="9">
        <v>293.6146341463415</v>
      </c>
      <c r="FG151" s="9">
        <v>67.70634146341463</v>
      </c>
      <c r="FH151" s="9">
        <v>196.76390243902438</v>
      </c>
      <c r="FI151" s="9">
        <v>172.63024390243902</v>
      </c>
      <c r="FJ151" s="9">
        <v>48.377560975609754</v>
      </c>
      <c r="FK151" s="9">
        <v>57.63317073170732</v>
      </c>
      <c r="FL151" s="9">
        <v>41.02439024390244</v>
      </c>
      <c r="FM151" s="9">
        <v>6</v>
      </c>
      <c r="FN151" s="9">
        <v>92.09756097560975</v>
      </c>
      <c r="FO151" s="9">
        <v>44.94439024390244</v>
      </c>
      <c r="FP151" s="9">
        <v>13.024390243902438</v>
      </c>
      <c r="FQ151" s="9">
        <v>0</v>
      </c>
      <c r="FR151" s="9">
        <v>4</v>
      </c>
      <c r="FS151" s="9">
        <v>41.30439024390244</v>
      </c>
      <c r="FT151" s="9">
        <v>1244.0341463414634</v>
      </c>
      <c r="FU151" s="9">
        <v>49.02439024390244</v>
      </c>
      <c r="FV151" s="9">
        <v>318.77658536585363</v>
      </c>
      <c r="FW151" s="9">
        <v>118.37073170731708</v>
      </c>
      <c r="FX151" s="9">
        <v>75.93756097560976</v>
      </c>
      <c r="FY151" s="9">
        <v>92.09756097560975</v>
      </c>
      <c r="FZ151" s="9">
        <v>38.048780487804876</v>
      </c>
      <c r="GA151" s="9">
        <v>13.048780487804878</v>
      </c>
      <c r="GB151" s="9">
        <v>41</v>
      </c>
      <c r="GC151" s="9">
        <v>61.993170731707316</v>
      </c>
      <c r="GD151" s="9">
        <v>102.92</v>
      </c>
      <c r="GE151" s="9">
        <v>98.75512195121951</v>
      </c>
      <c r="GF151" s="9">
        <v>298.2770731707317</v>
      </c>
      <c r="GG151" s="9">
        <v>203.6370731707317</v>
      </c>
      <c r="GH151" s="9">
        <v>1</v>
      </c>
      <c r="GI151" s="9">
        <v>41</v>
      </c>
      <c r="GJ151" s="9">
        <v>34</v>
      </c>
      <c r="GK151" s="9">
        <v>13.64</v>
      </c>
      <c r="GL151" s="9">
        <v>5</v>
      </c>
      <c r="GM151" s="9">
        <v>1760.2165853658537</v>
      </c>
      <c r="GN151" s="9">
        <v>325.0321951219512</v>
      </c>
      <c r="GO151" s="9">
        <v>1</v>
      </c>
      <c r="GP151" s="9">
        <v>4.640000000000001</v>
      </c>
      <c r="GQ151" s="9">
        <v>87.09073170731708</v>
      </c>
      <c r="GR151" s="9">
        <v>2.3043902439024393</v>
      </c>
      <c r="GS151" s="9">
        <v>658.3443902439025</v>
      </c>
      <c r="GT151" s="9">
        <v>165.05658536585366</v>
      </c>
      <c r="GU151" s="9">
        <v>0.64</v>
      </c>
      <c r="GV151" s="9">
        <v>14.048780487804878</v>
      </c>
      <c r="GW151" s="9">
        <v>486.34634146341466</v>
      </c>
      <c r="GX151" s="9">
        <v>15.713170731707317</v>
      </c>
    </row>
    <row r="152" spans="1:206" ht="12.75">
      <c r="A152" s="5" t="s">
        <v>377</v>
      </c>
      <c r="B152" s="9">
        <v>73.37</v>
      </c>
      <c r="C152" s="9">
        <v>164</v>
      </c>
      <c r="D152" s="9">
        <v>8</v>
      </c>
      <c r="E152" s="9">
        <v>29</v>
      </c>
      <c r="F152" s="9">
        <v>8</v>
      </c>
      <c r="G152" s="9">
        <v>21</v>
      </c>
      <c r="H152" s="9">
        <v>30</v>
      </c>
      <c r="I152" s="9">
        <v>43</v>
      </c>
      <c r="J152" s="9">
        <v>25</v>
      </c>
      <c r="K152" s="9">
        <v>37</v>
      </c>
      <c r="L152" s="9">
        <v>84</v>
      </c>
      <c r="M152" s="9">
        <v>43</v>
      </c>
      <c r="N152" s="9">
        <v>78</v>
      </c>
      <c r="O152" s="9">
        <v>86</v>
      </c>
      <c r="P152" s="9">
        <v>164</v>
      </c>
      <c r="Q152" s="9">
        <v>0</v>
      </c>
      <c r="R152" s="9">
        <v>78</v>
      </c>
      <c r="S152" s="9">
        <v>29</v>
      </c>
      <c r="T152" s="9">
        <v>30</v>
      </c>
      <c r="U152" s="9">
        <v>10</v>
      </c>
      <c r="V152" s="9">
        <v>6</v>
      </c>
      <c r="W152" s="9">
        <v>1</v>
      </c>
      <c r="X152" s="9">
        <v>2</v>
      </c>
      <c r="Y152" s="9">
        <v>63</v>
      </c>
      <c r="Z152" s="9">
        <v>3</v>
      </c>
      <c r="AA152" s="9">
        <v>4</v>
      </c>
      <c r="AB152" s="9">
        <v>2</v>
      </c>
      <c r="AC152" s="9">
        <v>2</v>
      </c>
      <c r="AD152" s="9">
        <v>96</v>
      </c>
      <c r="AE152" s="9">
        <v>14</v>
      </c>
      <c r="AF152" s="9">
        <v>41</v>
      </c>
      <c r="AG152" s="9">
        <v>16</v>
      </c>
      <c r="AH152" s="9">
        <v>7</v>
      </c>
      <c r="AI152" s="9">
        <v>82</v>
      </c>
      <c r="AJ152" s="9">
        <v>53</v>
      </c>
      <c r="AK152" s="9">
        <v>26</v>
      </c>
      <c r="AL152" s="9">
        <v>2</v>
      </c>
      <c r="AM152" s="9">
        <v>1</v>
      </c>
      <c r="AN152" s="9">
        <v>13</v>
      </c>
      <c r="AO152" s="9">
        <v>26</v>
      </c>
      <c r="AP152" s="9">
        <v>125</v>
      </c>
      <c r="AQ152" s="9">
        <v>139</v>
      </c>
      <c r="AR152" s="9">
        <v>21</v>
      </c>
      <c r="AS152" s="9">
        <v>2</v>
      </c>
      <c r="AT152" s="9">
        <v>0</v>
      </c>
      <c r="AU152" s="9">
        <v>2</v>
      </c>
      <c r="AV152" s="9">
        <v>164</v>
      </c>
      <c r="AW152" s="9">
        <v>130</v>
      </c>
      <c r="AX152" s="9">
        <v>31</v>
      </c>
      <c r="AY152" s="9">
        <v>0</v>
      </c>
      <c r="AZ152" s="9">
        <v>0</v>
      </c>
      <c r="BA152" s="9">
        <v>3</v>
      </c>
      <c r="BB152" s="9">
        <v>0</v>
      </c>
      <c r="BC152" s="9">
        <v>164</v>
      </c>
      <c r="BD152" s="9">
        <v>103</v>
      </c>
      <c r="BE152" s="9">
        <v>26</v>
      </c>
      <c r="BF152" s="9">
        <v>23</v>
      </c>
      <c r="BG152" s="9">
        <v>2</v>
      </c>
      <c r="BH152" s="9">
        <v>6</v>
      </c>
      <c r="BI152" s="9">
        <v>0</v>
      </c>
      <c r="BJ152" s="9">
        <v>1</v>
      </c>
      <c r="BK152" s="9">
        <v>3</v>
      </c>
      <c r="BL152" s="9">
        <v>164</v>
      </c>
      <c r="BM152" s="9">
        <v>33</v>
      </c>
      <c r="BN152" s="9">
        <v>3</v>
      </c>
      <c r="BO152" s="9">
        <v>46</v>
      </c>
      <c r="BP152" s="9">
        <v>0</v>
      </c>
      <c r="BQ152" s="9">
        <v>54</v>
      </c>
      <c r="BR152" s="9">
        <v>27</v>
      </c>
      <c r="BS152" s="9">
        <v>164</v>
      </c>
      <c r="BT152" s="9">
        <v>126</v>
      </c>
      <c r="BU152" s="9">
        <v>30</v>
      </c>
      <c r="BV152" s="9">
        <v>0</v>
      </c>
      <c r="BW152" s="9">
        <v>0</v>
      </c>
      <c r="BX152" s="9">
        <v>0</v>
      </c>
      <c r="BY152" s="9">
        <v>3</v>
      </c>
      <c r="BZ152" s="9">
        <v>6</v>
      </c>
      <c r="CA152" s="9">
        <v>0</v>
      </c>
      <c r="CB152" s="9">
        <v>0</v>
      </c>
      <c r="CC152" s="9">
        <v>1</v>
      </c>
      <c r="CD152" s="9">
        <v>5</v>
      </c>
      <c r="CE152" s="9">
        <v>158</v>
      </c>
      <c r="CF152" s="9">
        <v>158</v>
      </c>
      <c r="CG152" s="9">
        <v>0</v>
      </c>
      <c r="CH152" s="9">
        <v>0</v>
      </c>
      <c r="CI152" s="9">
        <v>48</v>
      </c>
      <c r="CJ152" s="9">
        <v>94</v>
      </c>
      <c r="CK152" s="9">
        <v>16</v>
      </c>
      <c r="CL152" s="9">
        <v>28</v>
      </c>
      <c r="CM152" s="9">
        <v>102</v>
      </c>
      <c r="CN152" s="9">
        <v>19</v>
      </c>
      <c r="CO152" s="9">
        <v>24</v>
      </c>
      <c r="CP152" s="9">
        <v>16</v>
      </c>
      <c r="CQ152" s="9">
        <v>3</v>
      </c>
      <c r="CR152" s="9">
        <v>2</v>
      </c>
      <c r="CS152" s="9">
        <v>0</v>
      </c>
      <c r="CT152" s="9">
        <v>102</v>
      </c>
      <c r="CU152" s="9">
        <v>38</v>
      </c>
      <c r="CV152" s="9">
        <v>30</v>
      </c>
      <c r="CW152" s="9">
        <v>2</v>
      </c>
      <c r="CX152" s="9">
        <v>5</v>
      </c>
      <c r="CY152" s="9">
        <v>1</v>
      </c>
      <c r="CZ152" s="9">
        <v>0</v>
      </c>
      <c r="DA152" s="9">
        <v>3</v>
      </c>
      <c r="DB152" s="9">
        <v>0</v>
      </c>
      <c r="DC152" s="9">
        <v>2</v>
      </c>
      <c r="DD152" s="9">
        <v>0</v>
      </c>
      <c r="DE152" s="9">
        <v>61</v>
      </c>
      <c r="DF152" s="9">
        <v>13</v>
      </c>
      <c r="DG152" s="9">
        <v>12</v>
      </c>
      <c r="DH152" s="9">
        <v>11</v>
      </c>
      <c r="DI152" s="9">
        <v>9</v>
      </c>
      <c r="DJ152" s="9">
        <v>16</v>
      </c>
      <c r="DK152" s="9">
        <v>61</v>
      </c>
      <c r="DL152" s="9">
        <v>5</v>
      </c>
      <c r="DM152" s="9">
        <v>1</v>
      </c>
      <c r="DN152" s="9">
        <v>2</v>
      </c>
      <c r="DO152" s="9">
        <v>0</v>
      </c>
      <c r="DP152" s="9">
        <v>1</v>
      </c>
      <c r="DQ152" s="9">
        <v>4</v>
      </c>
      <c r="DR152" s="9">
        <v>8</v>
      </c>
      <c r="DS152" s="9">
        <v>9</v>
      </c>
      <c r="DT152" s="9">
        <v>5</v>
      </c>
      <c r="DU152" s="9">
        <v>0</v>
      </c>
      <c r="DV152" s="9">
        <v>0</v>
      </c>
      <c r="DW152" s="9">
        <v>1</v>
      </c>
      <c r="DX152" s="9">
        <v>1</v>
      </c>
      <c r="DY152" s="9">
        <v>2</v>
      </c>
      <c r="DZ152" s="9">
        <v>3</v>
      </c>
      <c r="EA152" s="9">
        <v>9</v>
      </c>
      <c r="EB152" s="9">
        <v>4</v>
      </c>
      <c r="EC152" s="9">
        <v>6</v>
      </c>
      <c r="ED152" s="9">
        <v>61</v>
      </c>
      <c r="EE152" s="9">
        <v>6</v>
      </c>
      <c r="EF152" s="9">
        <v>3</v>
      </c>
      <c r="EG152" s="9">
        <v>8</v>
      </c>
      <c r="EH152" s="9">
        <v>2</v>
      </c>
      <c r="EI152" s="9">
        <v>11</v>
      </c>
      <c r="EJ152" s="9">
        <v>6</v>
      </c>
      <c r="EK152" s="9">
        <v>8</v>
      </c>
      <c r="EL152" s="9">
        <v>7</v>
      </c>
      <c r="EM152" s="9">
        <v>10</v>
      </c>
      <c r="EN152" s="9">
        <v>127</v>
      </c>
      <c r="EO152" s="9">
        <v>25</v>
      </c>
      <c r="EP152" s="9">
        <v>20</v>
      </c>
      <c r="EQ152" s="9">
        <v>22</v>
      </c>
      <c r="ER152" s="9">
        <v>14</v>
      </c>
      <c r="ES152" s="9">
        <v>46</v>
      </c>
      <c r="ET152" s="9">
        <v>138</v>
      </c>
      <c r="EU152" s="9">
        <v>78</v>
      </c>
      <c r="EV152" s="9">
        <v>60</v>
      </c>
      <c r="EW152" s="9">
        <v>59</v>
      </c>
      <c r="EX152" s="9">
        <v>1</v>
      </c>
      <c r="EY152" s="9">
        <v>78</v>
      </c>
      <c r="EZ152" s="9">
        <v>41</v>
      </c>
      <c r="FA152" s="9">
        <v>5</v>
      </c>
      <c r="FB152" s="9">
        <v>31</v>
      </c>
      <c r="FC152" s="9">
        <v>0</v>
      </c>
      <c r="FD152" s="9">
        <v>1</v>
      </c>
      <c r="FE152" s="9">
        <v>13</v>
      </c>
      <c r="FF152" s="9">
        <v>16</v>
      </c>
      <c r="FG152" s="9">
        <v>11</v>
      </c>
      <c r="FH152" s="9">
        <v>13</v>
      </c>
      <c r="FI152" s="9">
        <v>7</v>
      </c>
      <c r="FJ152" s="9">
        <v>1</v>
      </c>
      <c r="FK152" s="9">
        <v>2</v>
      </c>
      <c r="FL152" s="9">
        <v>3</v>
      </c>
      <c r="FM152" s="9">
        <v>1</v>
      </c>
      <c r="FN152" s="9">
        <v>7</v>
      </c>
      <c r="FO152" s="9">
        <v>2</v>
      </c>
      <c r="FP152" s="9">
        <v>1</v>
      </c>
      <c r="FQ152" s="9">
        <v>0</v>
      </c>
      <c r="FR152" s="9">
        <v>1</v>
      </c>
      <c r="FS152" s="9">
        <v>0</v>
      </c>
      <c r="FT152" s="9">
        <v>78</v>
      </c>
      <c r="FU152" s="9">
        <v>1</v>
      </c>
      <c r="FV152" s="9">
        <v>18</v>
      </c>
      <c r="FW152" s="9">
        <v>6</v>
      </c>
      <c r="FX152" s="9">
        <v>6</v>
      </c>
      <c r="FY152" s="9">
        <v>7</v>
      </c>
      <c r="FZ152" s="9">
        <v>5</v>
      </c>
      <c r="GA152" s="9">
        <v>1</v>
      </c>
      <c r="GB152" s="9">
        <v>1</v>
      </c>
      <c r="GC152" s="9">
        <v>2</v>
      </c>
      <c r="GD152" s="9">
        <v>11</v>
      </c>
      <c r="GE152" s="9">
        <v>14</v>
      </c>
      <c r="GF152" s="9">
        <v>30</v>
      </c>
      <c r="GG152" s="9">
        <v>28</v>
      </c>
      <c r="GH152" s="9">
        <v>0</v>
      </c>
      <c r="GI152" s="9">
        <v>0</v>
      </c>
      <c r="GJ152" s="9">
        <v>1</v>
      </c>
      <c r="GK152" s="9">
        <v>1</v>
      </c>
      <c r="GL152" s="9">
        <v>0</v>
      </c>
      <c r="GM152" s="9">
        <v>92</v>
      </c>
      <c r="GN152" s="9">
        <v>23</v>
      </c>
      <c r="GO152" s="9">
        <v>0</v>
      </c>
      <c r="GP152" s="9">
        <v>1</v>
      </c>
      <c r="GQ152" s="9">
        <v>10</v>
      </c>
      <c r="GR152" s="9">
        <v>1</v>
      </c>
      <c r="GS152" s="9">
        <v>31</v>
      </c>
      <c r="GT152" s="9">
        <v>17</v>
      </c>
      <c r="GU152" s="9">
        <v>0</v>
      </c>
      <c r="GV152" s="9">
        <v>0</v>
      </c>
      <c r="GW152" s="9">
        <v>7</v>
      </c>
      <c r="GX152" s="9">
        <v>2</v>
      </c>
    </row>
    <row r="153" spans="1:206" ht="12.75">
      <c r="A153" s="5" t="s">
        <v>491</v>
      </c>
      <c r="B153" s="9">
        <v>172.92</v>
      </c>
      <c r="C153" s="9">
        <v>594.3563579277865</v>
      </c>
      <c r="D153" s="9">
        <v>18.369701726844582</v>
      </c>
      <c r="E153" s="9">
        <v>73.87022501308216</v>
      </c>
      <c r="F153" s="9">
        <v>61.03296703296703</v>
      </c>
      <c r="G153" s="9">
        <v>87.39246467817897</v>
      </c>
      <c r="H153" s="9">
        <v>160.98691784406068</v>
      </c>
      <c r="I153" s="9">
        <v>117.74672946101518</v>
      </c>
      <c r="J153" s="9">
        <v>74.95735217163788</v>
      </c>
      <c r="K153" s="9">
        <v>92.23992673992674</v>
      </c>
      <c r="L153" s="9">
        <v>357.48246991104133</v>
      </c>
      <c r="M153" s="9">
        <v>144.63396127681844</v>
      </c>
      <c r="N153" s="9">
        <v>293.8090005232862</v>
      </c>
      <c r="O153" s="9">
        <v>300.54735740450025</v>
      </c>
      <c r="P153" s="9">
        <v>567.3563579277865</v>
      </c>
      <c r="Q153" s="9">
        <v>27</v>
      </c>
      <c r="R153" s="9">
        <v>248.76190476190476</v>
      </c>
      <c r="S153" s="9">
        <v>63.323652537938244</v>
      </c>
      <c r="T153" s="9">
        <v>105.92360020931449</v>
      </c>
      <c r="U153" s="9">
        <v>40.36159079016222</v>
      </c>
      <c r="V153" s="9">
        <v>26.459445316588173</v>
      </c>
      <c r="W153" s="9">
        <v>10.898744113029826</v>
      </c>
      <c r="X153" s="9">
        <v>1.794871794871795</v>
      </c>
      <c r="Y153" s="9">
        <v>196.11826268969128</v>
      </c>
      <c r="Z153" s="9">
        <v>23.078231292517007</v>
      </c>
      <c r="AA153" s="9">
        <v>1</v>
      </c>
      <c r="AB153" s="9">
        <v>19.76582940868655</v>
      </c>
      <c r="AC153" s="9">
        <v>7.825222396650968</v>
      </c>
      <c r="AD153" s="9">
        <v>398.10779696493984</v>
      </c>
      <c r="AE153" s="9">
        <v>25.67608581894296</v>
      </c>
      <c r="AF153" s="9">
        <v>104.99293563579278</v>
      </c>
      <c r="AG153" s="9">
        <v>74.3992673992674</v>
      </c>
      <c r="AH153" s="9">
        <v>43.69361590790162</v>
      </c>
      <c r="AI153" s="9">
        <v>287.9492412349555</v>
      </c>
      <c r="AJ153" s="9">
        <v>218.93223443223445</v>
      </c>
      <c r="AK153" s="9">
        <v>71.55520669806384</v>
      </c>
      <c r="AL153" s="9">
        <v>13.906855049712194</v>
      </c>
      <c r="AM153" s="9">
        <v>2.0128205128205128</v>
      </c>
      <c r="AN153" s="9">
        <v>55.50601779173208</v>
      </c>
      <c r="AO153" s="9">
        <v>53.681318681318686</v>
      </c>
      <c r="AP153" s="9">
        <v>485.16902145473574</v>
      </c>
      <c r="AQ153" s="9">
        <v>557.3443223443223</v>
      </c>
      <c r="AR153" s="9">
        <v>26.67268445839874</v>
      </c>
      <c r="AS153" s="9">
        <v>3.10727367870225</v>
      </c>
      <c r="AT153" s="9">
        <v>1.1889063317634745</v>
      </c>
      <c r="AU153" s="9">
        <v>6.043171114599686</v>
      </c>
      <c r="AV153" s="9">
        <v>594.3563579277865</v>
      </c>
      <c r="AW153" s="9">
        <v>448.9031920460492</v>
      </c>
      <c r="AX153" s="9">
        <v>129.17451596023022</v>
      </c>
      <c r="AY153" s="9">
        <v>0.02564102564102564</v>
      </c>
      <c r="AZ153" s="9">
        <v>6</v>
      </c>
      <c r="BA153" s="9">
        <v>8.171376242804813</v>
      </c>
      <c r="BB153" s="9">
        <v>0</v>
      </c>
      <c r="BC153" s="9">
        <v>594.3563579277865</v>
      </c>
      <c r="BD153" s="9">
        <v>340.8563579277865</v>
      </c>
      <c r="BE153" s="9">
        <v>71.52747252747253</v>
      </c>
      <c r="BF153" s="9">
        <v>92.58948194662482</v>
      </c>
      <c r="BG153" s="9">
        <v>8.065410779696494</v>
      </c>
      <c r="BH153" s="9">
        <v>44.72998430141287</v>
      </c>
      <c r="BI153" s="9">
        <v>23.39063317634746</v>
      </c>
      <c r="BJ153" s="9">
        <v>7.363683935112507</v>
      </c>
      <c r="BK153" s="9">
        <v>5.833333333333333</v>
      </c>
      <c r="BL153" s="9">
        <v>594.3563579277865</v>
      </c>
      <c r="BM153" s="9">
        <v>248.8825222396651</v>
      </c>
      <c r="BN153" s="9">
        <v>28.358974358974358</v>
      </c>
      <c r="BO153" s="9">
        <v>74.62611198325486</v>
      </c>
      <c r="BP153" s="9">
        <v>0</v>
      </c>
      <c r="BQ153" s="9">
        <v>183.96389324960754</v>
      </c>
      <c r="BR153" s="9">
        <v>54.601779173207746</v>
      </c>
      <c r="BS153" s="9">
        <v>594.3563579277865</v>
      </c>
      <c r="BT153" s="9">
        <v>431.08267922553637</v>
      </c>
      <c r="BU153" s="9">
        <v>141.98220826792254</v>
      </c>
      <c r="BV153" s="9">
        <v>2</v>
      </c>
      <c r="BW153" s="9">
        <v>1.0897435897435896</v>
      </c>
      <c r="BX153" s="9">
        <v>0</v>
      </c>
      <c r="BY153" s="9">
        <v>13.14573521716379</v>
      </c>
      <c r="BZ153" s="9">
        <v>18.201726844583987</v>
      </c>
      <c r="CA153" s="9">
        <v>1.0128205128205128</v>
      </c>
      <c r="CB153" s="9">
        <v>5.6923076923076925</v>
      </c>
      <c r="CC153" s="9">
        <v>4.58974358974359</v>
      </c>
      <c r="CD153" s="9">
        <v>6.906855049712193</v>
      </c>
      <c r="CE153" s="9">
        <v>583.6195709052852</v>
      </c>
      <c r="CF153" s="9">
        <v>583.5939298796441</v>
      </c>
      <c r="CG153" s="9">
        <v>0.02564102564102564</v>
      </c>
      <c r="CH153" s="9">
        <v>0</v>
      </c>
      <c r="CI153" s="9">
        <v>10.794871794871796</v>
      </c>
      <c r="CJ153" s="9">
        <v>567.7046049188906</v>
      </c>
      <c r="CK153" s="9">
        <v>114.46781789638932</v>
      </c>
      <c r="CL153" s="9">
        <v>15.453427524856096</v>
      </c>
      <c r="CM153" s="9">
        <v>427.1590790162219</v>
      </c>
      <c r="CN153" s="9">
        <v>56.84667713239142</v>
      </c>
      <c r="CO153" s="9">
        <v>159.71899529042386</v>
      </c>
      <c r="CP153" s="9">
        <v>47.07195185766614</v>
      </c>
      <c r="CQ153" s="9">
        <v>16.85557299843014</v>
      </c>
      <c r="CR153" s="9">
        <v>6.846153846153846</v>
      </c>
      <c r="CS153" s="9">
        <v>1.0128205128205128</v>
      </c>
      <c r="CT153" s="9">
        <v>427.1590790162219</v>
      </c>
      <c r="CU153" s="9">
        <v>138.80690737833595</v>
      </c>
      <c r="CV153" s="9">
        <v>76.94531658817374</v>
      </c>
      <c r="CW153" s="9">
        <v>16.82993197278911</v>
      </c>
      <c r="CX153" s="9">
        <v>21.740188383045524</v>
      </c>
      <c r="CY153" s="9">
        <v>14.850863422291994</v>
      </c>
      <c r="CZ153" s="9">
        <v>8.440607012035583</v>
      </c>
      <c r="DA153" s="9">
        <v>16.85557299843014</v>
      </c>
      <c r="DB153" s="9">
        <v>1.9871794871794872</v>
      </c>
      <c r="DC153" s="9">
        <v>6.871794871794871</v>
      </c>
      <c r="DD153" s="9">
        <v>0.9615384615384616</v>
      </c>
      <c r="DE153" s="9">
        <v>270.4837781266353</v>
      </c>
      <c r="DF153" s="9">
        <v>21.286760858189428</v>
      </c>
      <c r="DG153" s="9">
        <v>47.40397697540555</v>
      </c>
      <c r="DH153" s="9">
        <v>43.956043956043956</v>
      </c>
      <c r="DI153" s="9">
        <v>107.87964416535846</v>
      </c>
      <c r="DJ153" s="9">
        <v>49.95735217163788</v>
      </c>
      <c r="DK153" s="9">
        <v>270.4837781266353</v>
      </c>
      <c r="DL153" s="9">
        <v>29.604395604395606</v>
      </c>
      <c r="DM153" s="9">
        <v>0.858974358974359</v>
      </c>
      <c r="DN153" s="9">
        <v>9.948717948717949</v>
      </c>
      <c r="DO153" s="9">
        <v>3.078231292517007</v>
      </c>
      <c r="DP153" s="9">
        <v>11.479068550497121</v>
      </c>
      <c r="DQ153" s="9">
        <v>19.03636839351125</v>
      </c>
      <c r="DR153" s="9">
        <v>34.060701203558345</v>
      </c>
      <c r="DS153" s="9">
        <v>6.026949241234956</v>
      </c>
      <c r="DT153" s="9">
        <v>7.28806907378336</v>
      </c>
      <c r="DU153" s="9">
        <v>3.9534275248560964</v>
      </c>
      <c r="DV153" s="9">
        <v>4.448717948717949</v>
      </c>
      <c r="DW153" s="9">
        <v>5.137624280481424</v>
      </c>
      <c r="DX153" s="9">
        <v>27.65986394557823</v>
      </c>
      <c r="DY153" s="9">
        <v>10.706436420722135</v>
      </c>
      <c r="DZ153" s="9">
        <v>35.83124018838304</v>
      </c>
      <c r="EA153" s="9">
        <v>25.79958137100994</v>
      </c>
      <c r="EB153" s="9">
        <v>27.48377812663527</v>
      </c>
      <c r="EC153" s="9">
        <v>8.081632653061224</v>
      </c>
      <c r="ED153" s="9">
        <v>270.4837781266353</v>
      </c>
      <c r="EE153" s="9">
        <v>21.594453165881735</v>
      </c>
      <c r="EF153" s="9">
        <v>46.16457352171638</v>
      </c>
      <c r="EG153" s="9">
        <v>35.98168498168498</v>
      </c>
      <c r="EH153" s="9">
        <v>26.283359497645215</v>
      </c>
      <c r="EI153" s="9">
        <v>52.62794348508634</v>
      </c>
      <c r="EJ153" s="9">
        <v>28.454735740450026</v>
      </c>
      <c r="EK153" s="9">
        <v>15.753008895866039</v>
      </c>
      <c r="EL153" s="9">
        <v>20.203035060177918</v>
      </c>
      <c r="EM153" s="9">
        <v>23.420983778126637</v>
      </c>
      <c r="EN153" s="9">
        <v>502.11643118785975</v>
      </c>
      <c r="EO153" s="9">
        <v>120.60282574568288</v>
      </c>
      <c r="EP153" s="9">
        <v>108.43301936159078</v>
      </c>
      <c r="EQ153" s="9">
        <v>67.96546310832025</v>
      </c>
      <c r="ER153" s="9">
        <v>58.47697540554683</v>
      </c>
      <c r="ES153" s="9">
        <v>146.638147566719</v>
      </c>
      <c r="ET153" s="9">
        <v>274.3090005232862</v>
      </c>
      <c r="EU153" s="9">
        <v>248.76190476190476</v>
      </c>
      <c r="EV153" s="9">
        <v>25.547095761381474</v>
      </c>
      <c r="EW153" s="9">
        <v>9.427001569858714</v>
      </c>
      <c r="EX153" s="9">
        <v>16.120094191522764</v>
      </c>
      <c r="EY153" s="9">
        <v>248.76190476190476</v>
      </c>
      <c r="EZ153" s="9">
        <v>159.65750915750914</v>
      </c>
      <c r="FA153" s="9">
        <v>69.50261643118786</v>
      </c>
      <c r="FB153" s="9">
        <v>16.494505494505496</v>
      </c>
      <c r="FC153" s="9">
        <v>3.0816326530612246</v>
      </c>
      <c r="FD153" s="9">
        <v>0.02564102564102564</v>
      </c>
      <c r="FE153" s="9">
        <v>23.332548403976975</v>
      </c>
      <c r="FF153" s="9">
        <v>39.99110413396128</v>
      </c>
      <c r="FG153" s="9">
        <v>27.68079539508111</v>
      </c>
      <c r="FH153" s="9">
        <v>51.5316588173731</v>
      </c>
      <c r="FI153" s="9">
        <v>44.141548927263216</v>
      </c>
      <c r="FJ153" s="9">
        <v>18.286760858189428</v>
      </c>
      <c r="FK153" s="9">
        <v>9.871794871794872</v>
      </c>
      <c r="FL153" s="9">
        <v>9.435897435897436</v>
      </c>
      <c r="FM153" s="9">
        <v>1</v>
      </c>
      <c r="FN153" s="9">
        <v>7.67948717948718</v>
      </c>
      <c r="FO153" s="9">
        <v>6.983778126635269</v>
      </c>
      <c r="FP153" s="9">
        <v>4.581632653061225</v>
      </c>
      <c r="FQ153" s="9">
        <v>0.01282051282051282</v>
      </c>
      <c r="FR153" s="9">
        <v>2.2448979591836733</v>
      </c>
      <c r="FS153" s="9">
        <v>1.9871794871794872</v>
      </c>
      <c r="FT153" s="9">
        <v>248.76190476190476</v>
      </c>
      <c r="FU153" s="9">
        <v>3</v>
      </c>
      <c r="FV153" s="9">
        <v>65.83856619570906</v>
      </c>
      <c r="FW153" s="9">
        <v>15.41627420198849</v>
      </c>
      <c r="FX153" s="9">
        <v>9.985086342229199</v>
      </c>
      <c r="FY153" s="9">
        <v>7.67948717948718</v>
      </c>
      <c r="FZ153" s="9">
        <v>3.6794871794871797</v>
      </c>
      <c r="GA153" s="9">
        <v>4</v>
      </c>
      <c r="GB153" s="9">
        <v>0</v>
      </c>
      <c r="GC153" s="9">
        <v>8.052590266875981</v>
      </c>
      <c r="GD153" s="9">
        <v>15.279958137100994</v>
      </c>
      <c r="GE153" s="9">
        <v>33.677394034536896</v>
      </c>
      <c r="GF153" s="9">
        <v>73.20355834641549</v>
      </c>
      <c r="GG153" s="9">
        <v>63.20695970695971</v>
      </c>
      <c r="GH153" s="9">
        <v>0</v>
      </c>
      <c r="GI153" s="9">
        <v>7.081632653061225</v>
      </c>
      <c r="GJ153" s="9">
        <v>0</v>
      </c>
      <c r="GK153" s="9">
        <v>1.0816326530612246</v>
      </c>
      <c r="GL153" s="9">
        <v>1.8333333333333335</v>
      </c>
      <c r="GM153" s="9">
        <v>362.05102040816325</v>
      </c>
      <c r="GN153" s="9">
        <v>60.333071690214545</v>
      </c>
      <c r="GO153" s="9">
        <v>0</v>
      </c>
      <c r="GP153" s="9">
        <v>2.9615384615384617</v>
      </c>
      <c r="GQ153" s="9">
        <v>65.5261643118786</v>
      </c>
      <c r="GR153" s="9">
        <v>1</v>
      </c>
      <c r="GS153" s="9">
        <v>161.12715855572998</v>
      </c>
      <c r="GT153" s="9">
        <v>27.59576138147567</v>
      </c>
      <c r="GU153" s="9">
        <v>6.012820512820513</v>
      </c>
      <c r="GV153" s="9">
        <v>4.958137100994245</v>
      </c>
      <c r="GW153" s="9">
        <v>24.638932496075352</v>
      </c>
      <c r="GX153" s="9">
        <v>7.897435897435898</v>
      </c>
    </row>
    <row r="154" spans="1:206" ht="12.75">
      <c r="A154" s="5" t="s">
        <v>378</v>
      </c>
      <c r="B154" s="9">
        <v>20.66</v>
      </c>
      <c r="C154" s="9">
        <v>361.914593786698</v>
      </c>
      <c r="D154" s="9">
        <v>17.598964449663715</v>
      </c>
      <c r="E154" s="9">
        <v>57.613216611508484</v>
      </c>
      <c r="F154" s="9">
        <v>32.85822568591865</v>
      </c>
      <c r="G154" s="9">
        <v>63.30474004483826</v>
      </c>
      <c r="H154" s="9">
        <v>99.16680901035551</v>
      </c>
      <c r="I154" s="9">
        <v>72.10579694672786</v>
      </c>
      <c r="J154" s="9">
        <v>19.26684103768549</v>
      </c>
      <c r="K154" s="9">
        <v>75.2121810611722</v>
      </c>
      <c r="L154" s="9">
        <v>237.42537632112735</v>
      </c>
      <c r="M154" s="9">
        <v>49.277036404398416</v>
      </c>
      <c r="N154" s="9">
        <v>179.70614924735776</v>
      </c>
      <c r="O154" s="9">
        <v>182.20844453934023</v>
      </c>
      <c r="P154" s="9">
        <v>361.914593786698</v>
      </c>
      <c r="Q154" s="9">
        <v>0</v>
      </c>
      <c r="R154" s="9">
        <v>141.45307996156717</v>
      </c>
      <c r="S154" s="9">
        <v>28.329187573395966</v>
      </c>
      <c r="T154" s="9">
        <v>60.54921533041529</v>
      </c>
      <c r="U154" s="9">
        <v>12.935304793423724</v>
      </c>
      <c r="V154" s="9">
        <v>28.366072381765775</v>
      </c>
      <c r="W154" s="9">
        <v>7.423027650261557</v>
      </c>
      <c r="X154" s="9">
        <v>3.8502722323049</v>
      </c>
      <c r="Y154" s="9">
        <v>126.25926123625494</v>
      </c>
      <c r="Z154" s="9">
        <v>0</v>
      </c>
      <c r="AA154" s="9">
        <v>0.034482758620689655</v>
      </c>
      <c r="AB154" s="9">
        <v>12.392228034589516</v>
      </c>
      <c r="AC154" s="9">
        <v>1.7914487028931354</v>
      </c>
      <c r="AD154" s="9">
        <v>256.26977687626777</v>
      </c>
      <c r="AE154" s="9">
        <v>4.882352941176471</v>
      </c>
      <c r="AF154" s="9">
        <v>45.650795345361374</v>
      </c>
      <c r="AG154" s="9">
        <v>67.03330842318779</v>
      </c>
      <c r="AH154" s="9">
        <v>23.886623251841574</v>
      </c>
      <c r="AI154" s="9">
        <v>212.73806981957935</v>
      </c>
      <c r="AJ154" s="9">
        <v>111.18533148286538</v>
      </c>
      <c r="AK154" s="9">
        <v>32.3417316109747</v>
      </c>
      <c r="AL154" s="9">
        <v>5.649460873278531</v>
      </c>
      <c r="AM154" s="9">
        <v>0</v>
      </c>
      <c r="AN154" s="9">
        <v>9.315522579267641</v>
      </c>
      <c r="AO154" s="9">
        <v>45.230009608199</v>
      </c>
      <c r="AP154" s="9">
        <v>307.3690615992314</v>
      </c>
      <c r="AQ154" s="9">
        <v>317.7703106651009</v>
      </c>
      <c r="AR154" s="9">
        <v>29.794437920358703</v>
      </c>
      <c r="AS154" s="9">
        <v>0.9411764705882353</v>
      </c>
      <c r="AT154" s="9">
        <v>3.8157894736842106</v>
      </c>
      <c r="AU154" s="9">
        <v>9.592879256965944</v>
      </c>
      <c r="AV154" s="9">
        <v>361.914593786698</v>
      </c>
      <c r="AW154" s="9">
        <v>262.90167609693606</v>
      </c>
      <c r="AX154" s="9">
        <v>84.22146898686879</v>
      </c>
      <c r="AY154" s="9">
        <v>0.8157894736842105</v>
      </c>
      <c r="AZ154" s="9">
        <v>0</v>
      </c>
      <c r="BA154" s="9">
        <v>4.0344827586206895</v>
      </c>
      <c r="BB154" s="9">
        <v>4.9411764705882355</v>
      </c>
      <c r="BC154" s="9">
        <v>361.914593786698</v>
      </c>
      <c r="BD154" s="9">
        <v>188.29305006939256</v>
      </c>
      <c r="BE154" s="9">
        <v>49.73422653998079</v>
      </c>
      <c r="BF154" s="9">
        <v>69.49519590050176</v>
      </c>
      <c r="BG154" s="9">
        <v>13.631578947368421</v>
      </c>
      <c r="BH154" s="9">
        <v>17.748692217358816</v>
      </c>
      <c r="BI154" s="9">
        <v>18.161577879790755</v>
      </c>
      <c r="BJ154" s="9">
        <v>4.8502722323049</v>
      </c>
      <c r="BK154" s="9">
        <v>0</v>
      </c>
      <c r="BL154" s="9">
        <v>361.914593786698</v>
      </c>
      <c r="BM154" s="9">
        <v>133.19141667556312</v>
      </c>
      <c r="BN154" s="9">
        <v>17.588662325184156</v>
      </c>
      <c r="BO154" s="9">
        <v>76.1889078680474</v>
      </c>
      <c r="BP154" s="9">
        <v>0</v>
      </c>
      <c r="BQ154" s="9">
        <v>84.47678018575851</v>
      </c>
      <c r="BR154" s="9">
        <v>44.70412084979182</v>
      </c>
      <c r="BS154" s="9">
        <v>361.914593786698</v>
      </c>
      <c r="BT154" s="9">
        <v>255.12202412725523</v>
      </c>
      <c r="BU154" s="9">
        <v>87.84546813280667</v>
      </c>
      <c r="BV154" s="9">
        <v>1.9411764705882353</v>
      </c>
      <c r="BW154" s="9">
        <v>0.8502722323049001</v>
      </c>
      <c r="BX154" s="9">
        <v>0.8157894736842105</v>
      </c>
      <c r="BY154" s="9">
        <v>4.572755417956657</v>
      </c>
      <c r="BZ154" s="9">
        <v>16.15565282374293</v>
      </c>
      <c r="CA154" s="9">
        <v>4</v>
      </c>
      <c r="CB154" s="9">
        <v>0</v>
      </c>
      <c r="CC154" s="9">
        <v>1</v>
      </c>
      <c r="CD154" s="9">
        <v>11.155652823742928</v>
      </c>
      <c r="CE154" s="9">
        <v>348.117220027757</v>
      </c>
      <c r="CF154" s="9">
        <v>347.1760435571688</v>
      </c>
      <c r="CG154" s="9">
        <v>0.9411764705882353</v>
      </c>
      <c r="CH154" s="9">
        <v>0</v>
      </c>
      <c r="CI154" s="9">
        <v>8.086687306501549</v>
      </c>
      <c r="CJ154" s="9">
        <v>331.56528237429274</v>
      </c>
      <c r="CK154" s="9">
        <v>41.55471335539661</v>
      </c>
      <c r="CL154" s="9">
        <v>14.078947368421051</v>
      </c>
      <c r="CM154" s="9">
        <v>267.43557168784025</v>
      </c>
      <c r="CN154" s="9">
        <v>41.285149994662106</v>
      </c>
      <c r="CO154" s="9">
        <v>99.72942244048255</v>
      </c>
      <c r="CP154" s="9">
        <v>48.402263264652504</v>
      </c>
      <c r="CQ154" s="9">
        <v>3.7671079321020606</v>
      </c>
      <c r="CR154" s="9">
        <v>8.475392334792357</v>
      </c>
      <c r="CS154" s="9">
        <v>0.8157894736842105</v>
      </c>
      <c r="CT154" s="9">
        <v>267.43557168784025</v>
      </c>
      <c r="CU154" s="9">
        <v>64.9604462474645</v>
      </c>
      <c r="CV154" s="9">
        <v>44.555674175296254</v>
      </c>
      <c r="CW154" s="9">
        <v>9.617380164406962</v>
      </c>
      <c r="CX154" s="9">
        <v>6.961460446247465</v>
      </c>
      <c r="CY154" s="9">
        <v>0.8502722323049001</v>
      </c>
      <c r="CZ154" s="9">
        <v>2.975659229208925</v>
      </c>
      <c r="DA154" s="9">
        <v>3.7671079321020606</v>
      </c>
      <c r="DB154" s="9">
        <v>0</v>
      </c>
      <c r="DC154" s="9">
        <v>3.698142414860681</v>
      </c>
      <c r="DD154" s="9">
        <v>0</v>
      </c>
      <c r="DE154" s="9">
        <v>197.89222803458952</v>
      </c>
      <c r="DF154" s="9">
        <v>16.544357852033738</v>
      </c>
      <c r="DG154" s="9">
        <v>43.742660403544356</v>
      </c>
      <c r="DH154" s="9">
        <v>40.897886196220774</v>
      </c>
      <c r="DI154" s="9">
        <v>57.189655172413794</v>
      </c>
      <c r="DJ154" s="9">
        <v>39.51766841037686</v>
      </c>
      <c r="DK154" s="9">
        <v>197.89222803458952</v>
      </c>
      <c r="DL154" s="9">
        <v>20.317390840183627</v>
      </c>
      <c r="DM154" s="9">
        <v>1.103448275862069</v>
      </c>
      <c r="DN154" s="9">
        <v>5.9026369168357</v>
      </c>
      <c r="DO154" s="9">
        <v>2.7005444646098007</v>
      </c>
      <c r="DP154" s="9">
        <v>1.0344827586206897</v>
      </c>
      <c r="DQ154" s="9">
        <v>18.119355183089567</v>
      </c>
      <c r="DR154" s="9">
        <v>22.65538592932636</v>
      </c>
      <c r="DS154" s="9">
        <v>5.481851179673321</v>
      </c>
      <c r="DT154" s="9">
        <v>13.357745275968826</v>
      </c>
      <c r="DU154" s="9">
        <v>5.791448702893136</v>
      </c>
      <c r="DV154" s="9">
        <v>1</v>
      </c>
      <c r="DW154" s="9">
        <v>0.8157894736842105</v>
      </c>
      <c r="DX154" s="9">
        <v>13.165794811572542</v>
      </c>
      <c r="DY154" s="9">
        <v>4.673801644069607</v>
      </c>
      <c r="DZ154" s="9">
        <v>23.562079641293902</v>
      </c>
      <c r="EA154" s="9">
        <v>25.011850112095654</v>
      </c>
      <c r="EB154" s="9">
        <v>27.33820860467599</v>
      </c>
      <c r="EC154" s="9">
        <v>5.8604142201345155</v>
      </c>
      <c r="ED154" s="9">
        <v>197.89222803458952</v>
      </c>
      <c r="EE154" s="9">
        <v>17.596562399914593</v>
      </c>
      <c r="EF154" s="9">
        <v>42.394683463221945</v>
      </c>
      <c r="EG154" s="9">
        <v>24.13371410270097</v>
      </c>
      <c r="EH154" s="9">
        <v>19.33564641827693</v>
      </c>
      <c r="EI154" s="9">
        <v>40.39986121490339</v>
      </c>
      <c r="EJ154" s="9">
        <v>17.811732678552364</v>
      </c>
      <c r="EK154" s="9">
        <v>9.465250346962742</v>
      </c>
      <c r="EL154" s="9">
        <v>13.35000533788833</v>
      </c>
      <c r="EM154" s="9">
        <v>13.40477207216825</v>
      </c>
      <c r="EN154" s="9">
        <v>286.7024127255258</v>
      </c>
      <c r="EO154" s="9">
        <v>47.60691790327746</v>
      </c>
      <c r="EP154" s="9">
        <v>64.63296679833458</v>
      </c>
      <c r="EQ154" s="9">
        <v>44.954894843599874</v>
      </c>
      <c r="ER154" s="9">
        <v>25.471175403010566</v>
      </c>
      <c r="ES154" s="9">
        <v>104.0364577773033</v>
      </c>
      <c r="ET154" s="9">
        <v>143.4169424575638</v>
      </c>
      <c r="EU154" s="9">
        <v>141.45307996156717</v>
      </c>
      <c r="EV154" s="9">
        <v>1.9638624959965836</v>
      </c>
      <c r="EW154" s="9">
        <v>0.9192377495462795</v>
      </c>
      <c r="EX154" s="9">
        <v>1.0446247464503042</v>
      </c>
      <c r="EY154" s="9">
        <v>141.45307996156717</v>
      </c>
      <c r="EZ154" s="9">
        <v>124.08113590263692</v>
      </c>
      <c r="FA154" s="9">
        <v>14.337461300309599</v>
      </c>
      <c r="FB154" s="9">
        <v>2.0344827586206895</v>
      </c>
      <c r="FC154" s="9">
        <v>0</v>
      </c>
      <c r="FD154" s="9">
        <v>1</v>
      </c>
      <c r="FE154" s="9">
        <v>14.416568805380592</v>
      </c>
      <c r="FF154" s="9">
        <v>13.912618768015372</v>
      </c>
      <c r="FG154" s="9">
        <v>11.374346108679408</v>
      </c>
      <c r="FH154" s="9">
        <v>37.85934664246823</v>
      </c>
      <c r="FI154" s="9">
        <v>36.38619622077506</v>
      </c>
      <c r="FJ154" s="9">
        <v>2.73502722323049</v>
      </c>
      <c r="FK154" s="9">
        <v>4.756965944272446</v>
      </c>
      <c r="FL154" s="9">
        <v>4.8924949290060855</v>
      </c>
      <c r="FM154" s="9">
        <v>0.034482758620689655</v>
      </c>
      <c r="FN154" s="9">
        <v>2.020283975659229</v>
      </c>
      <c r="FO154" s="9">
        <v>2.8157894736842106</v>
      </c>
      <c r="FP154" s="9">
        <v>3.88475499092559</v>
      </c>
      <c r="FQ154" s="9">
        <v>0</v>
      </c>
      <c r="FR154" s="9">
        <v>0.034482758620689655</v>
      </c>
      <c r="FS154" s="9">
        <v>6.329721362229103</v>
      </c>
      <c r="FT154" s="9">
        <v>141.45307996156717</v>
      </c>
      <c r="FU154" s="9">
        <v>0.034482758620689655</v>
      </c>
      <c r="FV154" s="9">
        <v>47.18373011636596</v>
      </c>
      <c r="FW154" s="9">
        <v>13.991726273086368</v>
      </c>
      <c r="FX154" s="9">
        <v>10.315522579267641</v>
      </c>
      <c r="FY154" s="9">
        <v>2.020283975659229</v>
      </c>
      <c r="FZ154" s="9">
        <v>0</v>
      </c>
      <c r="GA154" s="9">
        <v>1.0446247464503042</v>
      </c>
      <c r="GB154" s="9">
        <v>0.9756592292089249</v>
      </c>
      <c r="GC154" s="9">
        <v>5.641720935198036</v>
      </c>
      <c r="GD154" s="9">
        <v>8.774847870182557</v>
      </c>
      <c r="GE154" s="9">
        <v>10.491993167502937</v>
      </c>
      <c r="GF154" s="9">
        <v>30.501601366499415</v>
      </c>
      <c r="GG154" s="9">
        <v>27.643589196114014</v>
      </c>
      <c r="GH154" s="9">
        <v>0</v>
      </c>
      <c r="GI154" s="9">
        <v>0</v>
      </c>
      <c r="GJ154" s="9">
        <v>0</v>
      </c>
      <c r="GK154" s="9">
        <v>1.9168356997971603</v>
      </c>
      <c r="GL154" s="9">
        <v>0.9411764705882353</v>
      </c>
      <c r="GM154" s="9">
        <v>265.93861428418916</v>
      </c>
      <c r="GN154" s="9">
        <v>49.4546279491833</v>
      </c>
      <c r="GO154" s="9">
        <v>0</v>
      </c>
      <c r="GP154" s="9">
        <v>2.7914487028931356</v>
      </c>
      <c r="GQ154" s="9">
        <v>43.12122344400555</v>
      </c>
      <c r="GR154" s="9">
        <v>0</v>
      </c>
      <c r="GS154" s="9">
        <v>128.15228995409416</v>
      </c>
      <c r="GT154" s="9">
        <v>23.33340450517775</v>
      </c>
      <c r="GU154" s="9">
        <v>1.631578947368421</v>
      </c>
      <c r="GV154" s="9">
        <v>3.6762036938187257</v>
      </c>
      <c r="GW154" s="9">
        <v>7.411230917049216</v>
      </c>
      <c r="GX154" s="9">
        <v>6.366606170598912</v>
      </c>
    </row>
    <row r="155" spans="1:206" ht="12.75">
      <c r="A155" s="5" t="s">
        <v>379</v>
      </c>
      <c r="B155" s="9">
        <v>204.21</v>
      </c>
      <c r="C155" s="9">
        <v>414.5797101449275</v>
      </c>
      <c r="D155" s="9">
        <v>13.971014492753623</v>
      </c>
      <c r="E155" s="9">
        <v>46.10144927536232</v>
      </c>
      <c r="F155" s="9">
        <v>32.565217391304344</v>
      </c>
      <c r="G155" s="9">
        <v>45.91304347826087</v>
      </c>
      <c r="H155" s="9">
        <v>108.66666666666666</v>
      </c>
      <c r="I155" s="9">
        <v>116.07246376811594</v>
      </c>
      <c r="J155" s="9">
        <v>51.289855072463766</v>
      </c>
      <c r="K155" s="9">
        <v>60.07246376811594</v>
      </c>
      <c r="L155" s="9">
        <v>235.08695652173913</v>
      </c>
      <c r="M155" s="9">
        <v>119.42028985507247</v>
      </c>
      <c r="N155" s="9">
        <v>198.05797101449275</v>
      </c>
      <c r="O155" s="9">
        <v>216.52173913043478</v>
      </c>
      <c r="P155" s="9">
        <v>414.5797101449275</v>
      </c>
      <c r="Q155" s="9">
        <v>0</v>
      </c>
      <c r="R155" s="9">
        <v>209.1159420289855</v>
      </c>
      <c r="S155" s="9">
        <v>80.69565217391305</v>
      </c>
      <c r="T155" s="9">
        <v>81.5072463768116</v>
      </c>
      <c r="U155" s="9">
        <v>24.971014492753625</v>
      </c>
      <c r="V155" s="9">
        <v>15.753623188405797</v>
      </c>
      <c r="W155" s="9">
        <v>4.188405797101449</v>
      </c>
      <c r="X155" s="9">
        <v>2</v>
      </c>
      <c r="Y155" s="9">
        <v>154.20289855072463</v>
      </c>
      <c r="Z155" s="9">
        <v>26</v>
      </c>
      <c r="AA155" s="9">
        <v>0</v>
      </c>
      <c r="AB155" s="9">
        <v>15.753623188405797</v>
      </c>
      <c r="AC155" s="9">
        <v>9.782608695652174</v>
      </c>
      <c r="AD155" s="9">
        <v>277.15942028985506</v>
      </c>
      <c r="AE155" s="9">
        <v>23.565217391304348</v>
      </c>
      <c r="AF155" s="9">
        <v>115.10144927536231</v>
      </c>
      <c r="AG155" s="9">
        <v>55.88405797101449</v>
      </c>
      <c r="AH155" s="9">
        <v>14.565217391304348</v>
      </c>
      <c r="AI155" s="9">
        <v>210.8985507246377</v>
      </c>
      <c r="AJ155" s="9">
        <v>136.6086956521739</v>
      </c>
      <c r="AK155" s="9">
        <v>49.69565217391305</v>
      </c>
      <c r="AL155" s="9">
        <v>9.376811594202898</v>
      </c>
      <c r="AM155" s="9">
        <v>8</v>
      </c>
      <c r="AN155" s="9">
        <v>37.15942028985507</v>
      </c>
      <c r="AO155" s="9">
        <v>54.88405797101449</v>
      </c>
      <c r="AP155" s="9">
        <v>322.536231884058</v>
      </c>
      <c r="AQ155" s="9">
        <v>376.231884057971</v>
      </c>
      <c r="AR155" s="9">
        <v>23.971014492753625</v>
      </c>
      <c r="AS155" s="9">
        <v>4.188405797101449</v>
      </c>
      <c r="AT155" s="9">
        <v>0.5942028985507246</v>
      </c>
      <c r="AU155" s="9">
        <v>9.594202898550725</v>
      </c>
      <c r="AV155" s="9">
        <v>414.5797101449275</v>
      </c>
      <c r="AW155" s="9">
        <v>300.5072463768116</v>
      </c>
      <c r="AX155" s="9">
        <v>98.69565217391305</v>
      </c>
      <c r="AY155" s="9">
        <v>8</v>
      </c>
      <c r="AZ155" s="9">
        <v>0</v>
      </c>
      <c r="BA155" s="9">
        <v>4.782608695652174</v>
      </c>
      <c r="BB155" s="9">
        <v>2.5942028985507246</v>
      </c>
      <c r="BC155" s="9">
        <v>414.5797101449275</v>
      </c>
      <c r="BD155" s="9">
        <v>229.2173913043478</v>
      </c>
      <c r="BE155" s="9">
        <v>55.94202898550725</v>
      </c>
      <c r="BF155" s="9">
        <v>60.31884057971014</v>
      </c>
      <c r="BG155" s="9">
        <v>8</v>
      </c>
      <c r="BH155" s="9">
        <v>32.7536231884058</v>
      </c>
      <c r="BI155" s="9">
        <v>16.18840579710145</v>
      </c>
      <c r="BJ155" s="9">
        <v>12.159420289855072</v>
      </c>
      <c r="BK155" s="9">
        <v>0</v>
      </c>
      <c r="BL155" s="9">
        <v>414.5797101449275</v>
      </c>
      <c r="BM155" s="9">
        <v>186.1159420289855</v>
      </c>
      <c r="BN155" s="9">
        <v>7</v>
      </c>
      <c r="BO155" s="9">
        <v>56.53623188405797</v>
      </c>
      <c r="BP155" s="9">
        <v>0</v>
      </c>
      <c r="BQ155" s="9">
        <v>127.95652173913044</v>
      </c>
      <c r="BR155" s="9">
        <v>33.971014492753625</v>
      </c>
      <c r="BS155" s="9">
        <v>414.5797101449275</v>
      </c>
      <c r="BT155" s="9">
        <v>277.9130434782609</v>
      </c>
      <c r="BU155" s="9">
        <v>112.69565217391305</v>
      </c>
      <c r="BV155" s="9">
        <v>5.188405797101449</v>
      </c>
      <c r="BW155" s="9">
        <v>1</v>
      </c>
      <c r="BX155" s="9">
        <v>3</v>
      </c>
      <c r="BY155" s="9">
        <v>3.1884057971014492</v>
      </c>
      <c r="BZ155" s="9">
        <v>17.782608695652172</v>
      </c>
      <c r="CA155" s="9">
        <v>2</v>
      </c>
      <c r="CB155" s="9">
        <v>1</v>
      </c>
      <c r="CC155" s="9">
        <v>2</v>
      </c>
      <c r="CD155" s="9">
        <v>12.782608695652174</v>
      </c>
      <c r="CE155" s="9">
        <v>408.3913043478261</v>
      </c>
      <c r="CF155" s="9">
        <v>406.7971014492754</v>
      </c>
      <c r="CG155" s="9">
        <v>1.5942028985507246</v>
      </c>
      <c r="CH155" s="9">
        <v>0</v>
      </c>
      <c r="CI155" s="9">
        <v>8.782608695652174</v>
      </c>
      <c r="CJ155" s="9">
        <v>392.0144927536232</v>
      </c>
      <c r="CK155" s="9">
        <v>68.10144927536231</v>
      </c>
      <c r="CL155" s="9">
        <v>14.753623188405797</v>
      </c>
      <c r="CM155" s="9">
        <v>303.2173913043478</v>
      </c>
      <c r="CN155" s="9">
        <v>41.130434782608695</v>
      </c>
      <c r="CO155" s="9">
        <v>87.28985507246377</v>
      </c>
      <c r="CP155" s="9">
        <v>62.91304347826087</v>
      </c>
      <c r="CQ155" s="9">
        <v>4</v>
      </c>
      <c r="CR155" s="9">
        <v>0</v>
      </c>
      <c r="CS155" s="9">
        <v>0.5942028985507246</v>
      </c>
      <c r="CT155" s="9">
        <v>303.2173913043478</v>
      </c>
      <c r="CU155" s="9">
        <v>107.28985507246377</v>
      </c>
      <c r="CV155" s="9">
        <v>79.72463768115942</v>
      </c>
      <c r="CW155" s="9">
        <v>11.18840579710145</v>
      </c>
      <c r="CX155" s="9">
        <v>8.18840579710145</v>
      </c>
      <c r="CY155" s="9">
        <v>6.594202898550725</v>
      </c>
      <c r="CZ155" s="9">
        <v>1.5942028985507246</v>
      </c>
      <c r="DA155" s="9">
        <v>4</v>
      </c>
      <c r="DB155" s="9">
        <v>1</v>
      </c>
      <c r="DC155" s="9">
        <v>3</v>
      </c>
      <c r="DD155" s="9">
        <v>0</v>
      </c>
      <c r="DE155" s="9">
        <v>191.33333333333331</v>
      </c>
      <c r="DF155" s="9">
        <v>11.971014492753623</v>
      </c>
      <c r="DG155" s="9">
        <v>45.34782608695652</v>
      </c>
      <c r="DH155" s="9">
        <v>35.971014492753625</v>
      </c>
      <c r="DI155" s="9">
        <v>61.507246376811594</v>
      </c>
      <c r="DJ155" s="9">
        <v>36.53623188405797</v>
      </c>
      <c r="DK155" s="9">
        <v>191.33333333333331</v>
      </c>
      <c r="DL155" s="9">
        <v>20.942028985507246</v>
      </c>
      <c r="DM155" s="9">
        <v>1</v>
      </c>
      <c r="DN155" s="9">
        <v>4</v>
      </c>
      <c r="DO155" s="9">
        <v>2</v>
      </c>
      <c r="DP155" s="9">
        <v>0</v>
      </c>
      <c r="DQ155" s="9">
        <v>21.971014492753625</v>
      </c>
      <c r="DR155" s="9">
        <v>18.782608695652172</v>
      </c>
      <c r="DS155" s="9">
        <v>11.594202898550725</v>
      </c>
      <c r="DT155" s="9">
        <v>13.18840579710145</v>
      </c>
      <c r="DU155" s="9">
        <v>2</v>
      </c>
      <c r="DV155" s="9">
        <v>1</v>
      </c>
      <c r="DW155" s="9">
        <v>4.188405797101449</v>
      </c>
      <c r="DX155" s="9">
        <v>16.3768115942029</v>
      </c>
      <c r="DY155" s="9">
        <v>8.782608695652174</v>
      </c>
      <c r="DZ155" s="9">
        <v>9.18840579710145</v>
      </c>
      <c r="EA155" s="9">
        <v>11.376811594202898</v>
      </c>
      <c r="EB155" s="9">
        <v>33.15942028985507</v>
      </c>
      <c r="EC155" s="9">
        <v>11.782608695652174</v>
      </c>
      <c r="ED155" s="9">
        <v>191.33333333333331</v>
      </c>
      <c r="EE155" s="9">
        <v>18.18840579710145</v>
      </c>
      <c r="EF155" s="9">
        <v>27.594202898550726</v>
      </c>
      <c r="EG155" s="9">
        <v>19.594202898550726</v>
      </c>
      <c r="EH155" s="9">
        <v>9.376811594202898</v>
      </c>
      <c r="EI155" s="9">
        <v>46.91304347826087</v>
      </c>
      <c r="EJ155" s="9">
        <v>21.942028985507246</v>
      </c>
      <c r="EK155" s="9">
        <v>12</v>
      </c>
      <c r="EL155" s="9">
        <v>15.159420289855072</v>
      </c>
      <c r="EM155" s="9">
        <v>20.565217391304348</v>
      </c>
      <c r="EN155" s="9">
        <v>354.5072463768116</v>
      </c>
      <c r="EO155" s="9">
        <v>102.79710144927536</v>
      </c>
      <c r="EP155" s="9">
        <v>82.47826086956522</v>
      </c>
      <c r="EQ155" s="9">
        <v>43.94202898550725</v>
      </c>
      <c r="ER155" s="9">
        <v>27.971014492753625</v>
      </c>
      <c r="ES155" s="9">
        <v>97.31884057971014</v>
      </c>
      <c r="ET155" s="9">
        <v>266.0289855072464</v>
      </c>
      <c r="EU155" s="9">
        <v>209.1159420289855</v>
      </c>
      <c r="EV155" s="9">
        <v>56.91304347826087</v>
      </c>
      <c r="EW155" s="9">
        <v>44.130434782608695</v>
      </c>
      <c r="EX155" s="9">
        <v>12.782608695652174</v>
      </c>
      <c r="EY155" s="9">
        <v>209.1159420289855</v>
      </c>
      <c r="EZ155" s="9">
        <v>150.36231884057972</v>
      </c>
      <c r="FA155" s="9">
        <v>51.565217391304344</v>
      </c>
      <c r="FB155" s="9">
        <v>2</v>
      </c>
      <c r="FC155" s="9">
        <v>2</v>
      </c>
      <c r="FD155" s="9">
        <v>3.1884057971014492</v>
      </c>
      <c r="FE155" s="9">
        <v>32.94202898550725</v>
      </c>
      <c r="FF155" s="9">
        <v>47.7536231884058</v>
      </c>
      <c r="FG155" s="9">
        <v>28.565217391304348</v>
      </c>
      <c r="FH155" s="9">
        <v>35.15942028985507</v>
      </c>
      <c r="FI155" s="9">
        <v>23.753623188405797</v>
      </c>
      <c r="FJ155" s="9">
        <v>9.594202898550725</v>
      </c>
      <c r="FK155" s="9">
        <v>8.594202898550725</v>
      </c>
      <c r="FL155" s="9">
        <v>4.188405797101449</v>
      </c>
      <c r="FM155" s="9">
        <v>0</v>
      </c>
      <c r="FN155" s="9">
        <v>8.18840579710145</v>
      </c>
      <c r="FO155" s="9">
        <v>5.594202898550725</v>
      </c>
      <c r="FP155" s="9">
        <v>0</v>
      </c>
      <c r="FQ155" s="9">
        <v>0</v>
      </c>
      <c r="FR155" s="9">
        <v>1.5942028985507246</v>
      </c>
      <c r="FS155" s="9">
        <v>3.1884057971014492</v>
      </c>
      <c r="FT155" s="9">
        <v>209.1159420289855</v>
      </c>
      <c r="FU155" s="9">
        <v>1</v>
      </c>
      <c r="FV155" s="9">
        <v>36.130434782608695</v>
      </c>
      <c r="FW155" s="9">
        <v>10.376811594202898</v>
      </c>
      <c r="FX155" s="9">
        <v>7.188405797101449</v>
      </c>
      <c r="FY155" s="9">
        <v>8.18840579710145</v>
      </c>
      <c r="FZ155" s="9">
        <v>3</v>
      </c>
      <c r="GA155" s="9">
        <v>4.188405797101449</v>
      </c>
      <c r="GB155" s="9">
        <v>1</v>
      </c>
      <c r="GC155" s="9">
        <v>12</v>
      </c>
      <c r="GD155" s="9">
        <v>20.942028985507246</v>
      </c>
      <c r="GE155" s="9">
        <v>30.347826086956523</v>
      </c>
      <c r="GF155" s="9">
        <v>80.28985507246377</v>
      </c>
      <c r="GG155" s="9">
        <v>62.91304347826087</v>
      </c>
      <c r="GH155" s="9">
        <v>0</v>
      </c>
      <c r="GI155" s="9">
        <v>10</v>
      </c>
      <c r="GJ155" s="9">
        <v>0</v>
      </c>
      <c r="GK155" s="9">
        <v>4.3768115942028984</v>
      </c>
      <c r="GL155" s="9">
        <v>3</v>
      </c>
      <c r="GM155" s="9">
        <v>251.81159420289856</v>
      </c>
      <c r="GN155" s="9">
        <v>68.31884057971014</v>
      </c>
      <c r="GO155" s="9">
        <v>1</v>
      </c>
      <c r="GP155" s="9">
        <v>0</v>
      </c>
      <c r="GQ155" s="9">
        <v>33.91304347826087</v>
      </c>
      <c r="GR155" s="9">
        <v>0</v>
      </c>
      <c r="GS155" s="9">
        <v>110.01449275362319</v>
      </c>
      <c r="GT155" s="9">
        <v>18.782608695652172</v>
      </c>
      <c r="GU155" s="9">
        <v>1.5942028985507246</v>
      </c>
      <c r="GV155" s="9">
        <v>2</v>
      </c>
      <c r="GW155" s="9">
        <v>13.594202898550725</v>
      </c>
      <c r="GX155" s="9">
        <v>2.5942028985507246</v>
      </c>
    </row>
    <row r="156" spans="1:206" ht="12.75">
      <c r="A156" s="5" t="s">
        <v>492</v>
      </c>
      <c r="B156" s="9">
        <v>554.24</v>
      </c>
      <c r="C156" s="9">
        <v>254.70835543766577</v>
      </c>
      <c r="D156" s="9">
        <v>9.328779840848807</v>
      </c>
      <c r="E156" s="9">
        <v>23.301458885941646</v>
      </c>
      <c r="F156" s="9">
        <v>19.805172413793102</v>
      </c>
      <c r="G156" s="9">
        <v>37.04283819628647</v>
      </c>
      <c r="H156" s="9">
        <v>57.102785145888596</v>
      </c>
      <c r="I156" s="9">
        <v>78.20132625994695</v>
      </c>
      <c r="J156" s="9">
        <v>29.925994694960213</v>
      </c>
      <c r="K156" s="9">
        <v>32.63023872679045</v>
      </c>
      <c r="L156" s="9">
        <v>148.9787798408488</v>
      </c>
      <c r="M156" s="9">
        <v>73.09933687002652</v>
      </c>
      <c r="N156" s="9">
        <v>117.2106100795756</v>
      </c>
      <c r="O156" s="9">
        <v>137.49774535809019</v>
      </c>
      <c r="P156" s="9">
        <v>253.6393899204244</v>
      </c>
      <c r="Q156" s="9">
        <v>1.0689655172413792</v>
      </c>
      <c r="R156" s="9">
        <v>125.00888594164456</v>
      </c>
      <c r="S156" s="9">
        <v>42.783023872679045</v>
      </c>
      <c r="T156" s="9">
        <v>54.58819628647215</v>
      </c>
      <c r="U156" s="9">
        <v>16.559018567639257</v>
      </c>
      <c r="V156" s="9">
        <v>5.749867374005305</v>
      </c>
      <c r="W156" s="9">
        <v>3.0307692307692307</v>
      </c>
      <c r="X156" s="9">
        <v>2.2980106100795754</v>
      </c>
      <c r="Y156" s="9">
        <v>89.80822281167109</v>
      </c>
      <c r="Z156" s="9">
        <v>13.09973474801061</v>
      </c>
      <c r="AA156" s="9">
        <v>2.2672413793103448</v>
      </c>
      <c r="AB156" s="9">
        <v>9.863262599469497</v>
      </c>
      <c r="AC156" s="9">
        <v>8.970424403183024</v>
      </c>
      <c r="AD156" s="9">
        <v>180.92931034482757</v>
      </c>
      <c r="AE156" s="9">
        <v>13.962997347480107</v>
      </c>
      <c r="AF156" s="9">
        <v>56.396153846153844</v>
      </c>
      <c r="AG156" s="9">
        <v>44.34084880636605</v>
      </c>
      <c r="AH156" s="9">
        <v>10.308885941644562</v>
      </c>
      <c r="AI156" s="9">
        <v>123.78952254641911</v>
      </c>
      <c r="AJ156" s="9">
        <v>79.59164456233421</v>
      </c>
      <c r="AK156" s="9">
        <v>44.04283819628647</v>
      </c>
      <c r="AL156" s="9">
        <v>7.01710875331565</v>
      </c>
      <c r="AM156" s="9">
        <v>0.2672413793103448</v>
      </c>
      <c r="AN156" s="9">
        <v>27.010875331564986</v>
      </c>
      <c r="AO156" s="9">
        <v>40.423474801061005</v>
      </c>
      <c r="AP156" s="9">
        <v>187.2740053050398</v>
      </c>
      <c r="AQ156" s="9">
        <v>219.4917771883289</v>
      </c>
      <c r="AR156" s="9">
        <v>19.818832891246686</v>
      </c>
      <c r="AS156" s="9">
        <v>3.5344827586206895</v>
      </c>
      <c r="AT156" s="9">
        <v>3.56525198938992</v>
      </c>
      <c r="AU156" s="9">
        <v>8.298010610079576</v>
      </c>
      <c r="AV156" s="9">
        <v>254.70835543766577</v>
      </c>
      <c r="AW156" s="9">
        <v>156.95649867374004</v>
      </c>
      <c r="AX156" s="9">
        <v>93.88116710875332</v>
      </c>
      <c r="AY156" s="9">
        <v>0</v>
      </c>
      <c r="AZ156" s="9">
        <v>0</v>
      </c>
      <c r="BA156" s="9">
        <v>3.603448275862069</v>
      </c>
      <c r="BB156" s="9">
        <v>0</v>
      </c>
      <c r="BC156" s="9">
        <v>254.70835543766577</v>
      </c>
      <c r="BD156" s="9">
        <v>120.75358090185676</v>
      </c>
      <c r="BE156" s="9">
        <v>54.40981432360743</v>
      </c>
      <c r="BF156" s="9">
        <v>23.332228116710876</v>
      </c>
      <c r="BG156" s="9">
        <v>10.435941644562334</v>
      </c>
      <c r="BH156" s="9">
        <v>27.05649867374005</v>
      </c>
      <c r="BI156" s="9">
        <v>15.849602122015915</v>
      </c>
      <c r="BJ156" s="9">
        <v>2.603448275862069</v>
      </c>
      <c r="BK156" s="9">
        <v>0.2672413793103448</v>
      </c>
      <c r="BL156" s="9">
        <v>254.70835543766577</v>
      </c>
      <c r="BM156" s="9">
        <v>98.22931034482758</v>
      </c>
      <c r="BN156" s="9">
        <v>9.222811671087534</v>
      </c>
      <c r="BO156" s="9">
        <v>30.418302387267904</v>
      </c>
      <c r="BP156" s="9">
        <v>0</v>
      </c>
      <c r="BQ156" s="9">
        <v>86.01790450928382</v>
      </c>
      <c r="BR156" s="9">
        <v>30.552785145888592</v>
      </c>
      <c r="BS156" s="9">
        <v>254.70835543766577</v>
      </c>
      <c r="BT156" s="9">
        <v>142.40490716180372</v>
      </c>
      <c r="BU156" s="9">
        <v>98.80596816976127</v>
      </c>
      <c r="BV156" s="9">
        <v>1.2672413793103448</v>
      </c>
      <c r="BW156" s="9">
        <v>0.2672413793103448</v>
      </c>
      <c r="BX156" s="9">
        <v>0</v>
      </c>
      <c r="BY156" s="9">
        <v>4.366976127320955</v>
      </c>
      <c r="BZ156" s="9">
        <v>11.962997347480107</v>
      </c>
      <c r="CA156" s="9">
        <v>0</v>
      </c>
      <c r="CB156" s="9">
        <v>0.5344827586206896</v>
      </c>
      <c r="CC156" s="9">
        <v>0.5344827586206896</v>
      </c>
      <c r="CD156" s="9">
        <v>10.894031830238728</v>
      </c>
      <c r="CE156" s="9">
        <v>248.64681697612733</v>
      </c>
      <c r="CF156" s="9">
        <v>247.34880636604774</v>
      </c>
      <c r="CG156" s="9">
        <v>0.2980106100795756</v>
      </c>
      <c r="CH156" s="9">
        <v>1</v>
      </c>
      <c r="CI156" s="9">
        <v>12.161273209549071</v>
      </c>
      <c r="CJ156" s="9">
        <v>231.8895225464191</v>
      </c>
      <c r="CK156" s="9">
        <v>57.03660477453581</v>
      </c>
      <c r="CL156" s="9">
        <v>17.962997347480105</v>
      </c>
      <c r="CM156" s="9">
        <v>192.15212201591513</v>
      </c>
      <c r="CN156" s="9">
        <v>19.110610079575597</v>
      </c>
      <c r="CO156" s="9">
        <v>59.78766578249337</v>
      </c>
      <c r="CP156" s="9">
        <v>27.99840848806366</v>
      </c>
      <c r="CQ156" s="9">
        <v>8.328779840848807</v>
      </c>
      <c r="CR156" s="9">
        <v>0.03076923076923077</v>
      </c>
      <c r="CS156" s="9">
        <v>0.03076923076923077</v>
      </c>
      <c r="CT156" s="9">
        <v>192.15212201591513</v>
      </c>
      <c r="CU156" s="9">
        <v>76.86511936339522</v>
      </c>
      <c r="CV156" s="9">
        <v>54.59442970822281</v>
      </c>
      <c r="CW156" s="9">
        <v>3.4210875331564985</v>
      </c>
      <c r="CX156" s="9">
        <v>10.298010610079576</v>
      </c>
      <c r="CY156" s="9">
        <v>8.13050397877984</v>
      </c>
      <c r="CZ156" s="9">
        <v>0.42108753315649866</v>
      </c>
      <c r="DA156" s="9">
        <v>8.328779840848807</v>
      </c>
      <c r="DB156" s="9">
        <v>0.2672413793103448</v>
      </c>
      <c r="DC156" s="9">
        <v>4.030769230769231</v>
      </c>
      <c r="DD156" s="9">
        <v>0.2672413793103448</v>
      </c>
      <c r="DE156" s="9">
        <v>106.92745358090185</v>
      </c>
      <c r="DF156" s="9">
        <v>6.870689655172414</v>
      </c>
      <c r="DG156" s="9">
        <v>22.195490716180373</v>
      </c>
      <c r="DH156" s="9">
        <v>17.17214854111406</v>
      </c>
      <c r="DI156" s="9">
        <v>37.80013262599469</v>
      </c>
      <c r="DJ156" s="9">
        <v>22.888992042440318</v>
      </c>
      <c r="DK156" s="9">
        <v>106.92745358090185</v>
      </c>
      <c r="DL156" s="9">
        <v>17.89522546419098</v>
      </c>
      <c r="DM156" s="9">
        <v>0</v>
      </c>
      <c r="DN156" s="9">
        <v>4.894031830238727</v>
      </c>
      <c r="DO156" s="9">
        <v>1.3287798408488063</v>
      </c>
      <c r="DP156" s="9">
        <v>0.03076923076923077</v>
      </c>
      <c r="DQ156" s="9">
        <v>8.65132625994695</v>
      </c>
      <c r="DR156" s="9">
        <v>13.932228116710876</v>
      </c>
      <c r="DS156" s="9">
        <v>4.030769230769231</v>
      </c>
      <c r="DT156" s="9">
        <v>14.559018567639257</v>
      </c>
      <c r="DU156" s="9">
        <v>0.5960212201591512</v>
      </c>
      <c r="DV156" s="9">
        <v>1.2980106100795756</v>
      </c>
      <c r="DW156" s="9">
        <v>4.672413793103448</v>
      </c>
      <c r="DX156" s="9">
        <v>3.5960212201591513</v>
      </c>
      <c r="DY156" s="9">
        <v>1.0923076923076924</v>
      </c>
      <c r="DZ156" s="9">
        <v>4.2843501326259945</v>
      </c>
      <c r="EA156" s="9">
        <v>7.459283819628647</v>
      </c>
      <c r="EB156" s="9">
        <v>12.65132625994695</v>
      </c>
      <c r="EC156" s="9">
        <v>5.955570291777188</v>
      </c>
      <c r="ED156" s="9">
        <v>106.92745358090185</v>
      </c>
      <c r="EE156" s="9">
        <v>17.368169761273208</v>
      </c>
      <c r="EF156" s="9">
        <v>8.911140583554378</v>
      </c>
      <c r="EG156" s="9">
        <v>10.353315649867374</v>
      </c>
      <c r="EH156" s="9">
        <v>10.857029177718832</v>
      </c>
      <c r="EI156" s="9">
        <v>27.156233421750663</v>
      </c>
      <c r="EJ156" s="9">
        <v>12.918567639257294</v>
      </c>
      <c r="EK156" s="9">
        <v>4.3287798408488065</v>
      </c>
      <c r="EL156" s="9">
        <v>6.9863395225464195</v>
      </c>
      <c r="EM156" s="9">
        <v>8.04787798408488</v>
      </c>
      <c r="EN156" s="9">
        <v>222.07811671087535</v>
      </c>
      <c r="EO156" s="9">
        <v>58.48328912466843</v>
      </c>
      <c r="EP156" s="9">
        <v>49.56366047745358</v>
      </c>
      <c r="EQ156" s="9">
        <v>34.148806366047744</v>
      </c>
      <c r="ER156" s="9">
        <v>21.99496021220159</v>
      </c>
      <c r="ES156" s="9">
        <v>57.88740053050398</v>
      </c>
      <c r="ET156" s="9">
        <v>164.73899204244032</v>
      </c>
      <c r="EU156" s="9">
        <v>125.00888594164456</v>
      </c>
      <c r="EV156" s="9">
        <v>39.73010610079576</v>
      </c>
      <c r="EW156" s="9">
        <v>35.30159151193634</v>
      </c>
      <c r="EX156" s="9">
        <v>4.428514588859416</v>
      </c>
      <c r="EY156" s="9">
        <v>125.00888594164456</v>
      </c>
      <c r="EZ156" s="9">
        <v>84.25039787798408</v>
      </c>
      <c r="FA156" s="9">
        <v>32.86445623342175</v>
      </c>
      <c r="FB156" s="9">
        <v>3.2672413793103448</v>
      </c>
      <c r="FC156" s="9">
        <v>4.5344827586206895</v>
      </c>
      <c r="FD156" s="9">
        <v>0.09230769230769231</v>
      </c>
      <c r="FE156" s="9">
        <v>24.19323607427056</v>
      </c>
      <c r="FF156" s="9">
        <v>18.589787798408487</v>
      </c>
      <c r="FG156" s="9">
        <v>14.757294429708223</v>
      </c>
      <c r="FH156" s="9">
        <v>28.539124668435015</v>
      </c>
      <c r="FI156" s="9">
        <v>11.749867374005305</v>
      </c>
      <c r="FJ156" s="9">
        <v>4.894031830238727</v>
      </c>
      <c r="FK156" s="9">
        <v>7.428514588859416</v>
      </c>
      <c r="FL156" s="9">
        <v>4.030769230769231</v>
      </c>
      <c r="FM156" s="9">
        <v>0.5652519893899204</v>
      </c>
      <c r="FN156" s="9">
        <v>2.2980106100795754</v>
      </c>
      <c r="FO156" s="9">
        <v>2.5960212201591513</v>
      </c>
      <c r="FP156" s="9">
        <v>1.2980106100795756</v>
      </c>
      <c r="FQ156" s="9">
        <v>0</v>
      </c>
      <c r="FR156" s="9">
        <v>0</v>
      </c>
      <c r="FS156" s="9">
        <v>4.068965517241379</v>
      </c>
      <c r="FT156" s="9">
        <v>125.00888594164456</v>
      </c>
      <c r="FU156" s="9">
        <v>5</v>
      </c>
      <c r="FV156" s="9">
        <v>19.376657824933687</v>
      </c>
      <c r="FW156" s="9">
        <v>8.298010610079576</v>
      </c>
      <c r="FX156" s="9">
        <v>7.061538461538461</v>
      </c>
      <c r="FY156" s="9">
        <v>2.2980106100795754</v>
      </c>
      <c r="FZ156" s="9">
        <v>0</v>
      </c>
      <c r="GA156" s="9">
        <v>1.2980106100795756</v>
      </c>
      <c r="GB156" s="9">
        <v>1</v>
      </c>
      <c r="GC156" s="9">
        <v>10.962997347480107</v>
      </c>
      <c r="GD156" s="9">
        <v>13.23023872679045</v>
      </c>
      <c r="GE156" s="9">
        <v>16.695755968169763</v>
      </c>
      <c r="GF156" s="9">
        <v>49.91352785145889</v>
      </c>
      <c r="GG156" s="9">
        <v>40.813793103448276</v>
      </c>
      <c r="GH156" s="9">
        <v>0</v>
      </c>
      <c r="GI156" s="9">
        <v>4.298010610079576</v>
      </c>
      <c r="GJ156" s="9">
        <v>0</v>
      </c>
      <c r="GK156" s="9">
        <v>3</v>
      </c>
      <c r="GL156" s="9">
        <v>1.8017241379310345</v>
      </c>
      <c r="GM156" s="9">
        <v>132.68076923076922</v>
      </c>
      <c r="GN156" s="9">
        <v>37.51697612732096</v>
      </c>
      <c r="GO156" s="9">
        <v>0</v>
      </c>
      <c r="GP156" s="9">
        <v>2.863262599469496</v>
      </c>
      <c r="GQ156" s="9">
        <v>12.263262599469495</v>
      </c>
      <c r="GR156" s="9">
        <v>0.03076923076923077</v>
      </c>
      <c r="GS156" s="9">
        <v>56.18023872679045</v>
      </c>
      <c r="GT156" s="9">
        <v>13.726525198938992</v>
      </c>
      <c r="GU156" s="9">
        <v>0</v>
      </c>
      <c r="GV156" s="9">
        <v>1</v>
      </c>
      <c r="GW156" s="9">
        <v>4.5344827586206895</v>
      </c>
      <c r="GX156" s="9">
        <v>4.56525198938992</v>
      </c>
    </row>
    <row r="157" spans="1:206" ht="12.75">
      <c r="A157" s="5" t="s">
        <v>493</v>
      </c>
      <c r="B157" s="9">
        <v>520.44</v>
      </c>
      <c r="C157" s="9">
        <v>564.5357142857142</v>
      </c>
      <c r="D157" s="9">
        <v>25.474025974025974</v>
      </c>
      <c r="E157" s="9">
        <v>64.65259740259741</v>
      </c>
      <c r="F157" s="9">
        <v>62.435064935064936</v>
      </c>
      <c r="G157" s="9">
        <v>97.9512987012987</v>
      </c>
      <c r="H157" s="9">
        <v>142.30844155844156</v>
      </c>
      <c r="I157" s="9">
        <v>121.34740259740259</v>
      </c>
      <c r="J157" s="9">
        <v>50.366883116883116</v>
      </c>
      <c r="K157" s="9">
        <v>90.12662337662337</v>
      </c>
      <c r="L157" s="9">
        <v>366.2987012987013</v>
      </c>
      <c r="M157" s="9">
        <v>108.11038961038962</v>
      </c>
      <c r="N157" s="9">
        <v>292.39935064935065</v>
      </c>
      <c r="O157" s="9">
        <v>272.1363636363636</v>
      </c>
      <c r="P157" s="9">
        <v>557.7142857142858</v>
      </c>
      <c r="Q157" s="9">
        <v>6.821428571428571</v>
      </c>
      <c r="R157" s="9">
        <v>239.16558441558442</v>
      </c>
      <c r="S157" s="9">
        <v>67.21103896103895</v>
      </c>
      <c r="T157" s="9">
        <v>93.57467532467533</v>
      </c>
      <c r="U157" s="9">
        <v>34.53896103896104</v>
      </c>
      <c r="V157" s="9">
        <v>31.467532467532468</v>
      </c>
      <c r="W157" s="9">
        <v>7.373376623376624</v>
      </c>
      <c r="X157" s="9">
        <v>5</v>
      </c>
      <c r="Y157" s="9">
        <v>183.2564935064935</v>
      </c>
      <c r="Z157" s="9">
        <v>17.646103896103895</v>
      </c>
      <c r="AA157" s="9">
        <v>10</v>
      </c>
      <c r="AB157" s="9">
        <v>11.438311688311687</v>
      </c>
      <c r="AC157" s="9">
        <v>9.321428571428571</v>
      </c>
      <c r="AD157" s="9">
        <v>382.02272727272725</v>
      </c>
      <c r="AE157" s="9">
        <v>17.301948051948052</v>
      </c>
      <c r="AF157" s="9">
        <v>95.48051948051948</v>
      </c>
      <c r="AG157" s="9">
        <v>95.60714285714286</v>
      </c>
      <c r="AH157" s="9">
        <v>30.775974025974026</v>
      </c>
      <c r="AI157" s="9">
        <v>310.89935064935065</v>
      </c>
      <c r="AJ157" s="9">
        <v>175.46428571428572</v>
      </c>
      <c r="AK157" s="9">
        <v>62.769480519480524</v>
      </c>
      <c r="AL157" s="9">
        <v>12.438311688311687</v>
      </c>
      <c r="AM157" s="9">
        <v>2.9642857142857144</v>
      </c>
      <c r="AN157" s="9">
        <v>27.983766233766232</v>
      </c>
      <c r="AO157" s="9">
        <v>71.3896103896104</v>
      </c>
      <c r="AP157" s="9">
        <v>465.1623376623376</v>
      </c>
      <c r="AQ157" s="9">
        <v>509.9025974025974</v>
      </c>
      <c r="AR157" s="9">
        <v>43.36038961038961</v>
      </c>
      <c r="AS157" s="9">
        <v>3</v>
      </c>
      <c r="AT157" s="9">
        <v>0</v>
      </c>
      <c r="AU157" s="9">
        <v>8.272727272727273</v>
      </c>
      <c r="AV157" s="9">
        <v>564.5357142857142</v>
      </c>
      <c r="AW157" s="9">
        <v>373.93831168831167</v>
      </c>
      <c r="AX157" s="9">
        <v>171.12987012987014</v>
      </c>
      <c r="AY157" s="9">
        <v>2.409090909090909</v>
      </c>
      <c r="AZ157" s="9">
        <v>1.9285714285714286</v>
      </c>
      <c r="BA157" s="9">
        <v>5.9935064935064934</v>
      </c>
      <c r="BB157" s="9">
        <v>2.1363636363636362</v>
      </c>
      <c r="BC157" s="9">
        <v>564.5357142857142</v>
      </c>
      <c r="BD157" s="9">
        <v>292.11038961038963</v>
      </c>
      <c r="BE157" s="9">
        <v>96.6103896103896</v>
      </c>
      <c r="BF157" s="9">
        <v>68.07142857142857</v>
      </c>
      <c r="BG157" s="9">
        <v>12.373376623376624</v>
      </c>
      <c r="BH157" s="9">
        <v>56.116883116883116</v>
      </c>
      <c r="BI157" s="9">
        <v>21.295454545454547</v>
      </c>
      <c r="BJ157" s="9">
        <v>15.957792207792208</v>
      </c>
      <c r="BK157" s="9">
        <v>2</v>
      </c>
      <c r="BL157" s="9">
        <v>564.5357142857142</v>
      </c>
      <c r="BM157" s="9">
        <v>137.69155844155844</v>
      </c>
      <c r="BN157" s="9">
        <v>150.92532467532467</v>
      </c>
      <c r="BO157" s="9">
        <v>56.551948051948045</v>
      </c>
      <c r="BP157" s="9">
        <v>0</v>
      </c>
      <c r="BQ157" s="9">
        <v>163.5194805194805</v>
      </c>
      <c r="BR157" s="9">
        <v>54.883116883116884</v>
      </c>
      <c r="BS157" s="9">
        <v>564.5357142857142</v>
      </c>
      <c r="BT157" s="9">
        <v>352.25324675324674</v>
      </c>
      <c r="BU157" s="9">
        <v>182.61363636363637</v>
      </c>
      <c r="BV157" s="9">
        <v>4.237012987012987</v>
      </c>
      <c r="BW157" s="9">
        <v>1</v>
      </c>
      <c r="BX157" s="9">
        <v>1.2727272727272727</v>
      </c>
      <c r="BY157" s="9">
        <v>7.129870129870129</v>
      </c>
      <c r="BZ157" s="9">
        <v>24.43181818181818</v>
      </c>
      <c r="CA157" s="9">
        <v>3</v>
      </c>
      <c r="CB157" s="9">
        <v>2</v>
      </c>
      <c r="CC157" s="9">
        <v>4.029220779220779</v>
      </c>
      <c r="CD157" s="9">
        <v>15.402597402597403</v>
      </c>
      <c r="CE157" s="9">
        <v>550.9902597402597</v>
      </c>
      <c r="CF157" s="9">
        <v>546.8896103896104</v>
      </c>
      <c r="CG157" s="9">
        <v>4.10064935064935</v>
      </c>
      <c r="CH157" s="9">
        <v>0</v>
      </c>
      <c r="CI157" s="9">
        <v>34.438311688311686</v>
      </c>
      <c r="CJ157" s="9">
        <v>497.3863636363636</v>
      </c>
      <c r="CK157" s="9">
        <v>90.69805194805195</v>
      </c>
      <c r="CL157" s="9">
        <v>39.23051948051948</v>
      </c>
      <c r="CM157" s="9">
        <v>424.0422077922078</v>
      </c>
      <c r="CN157" s="9">
        <v>72.80519480519482</v>
      </c>
      <c r="CO157" s="9">
        <v>151.47402597402598</v>
      </c>
      <c r="CP157" s="9">
        <v>68.93831168831169</v>
      </c>
      <c r="CQ157" s="9">
        <v>11.10064935064935</v>
      </c>
      <c r="CR157" s="9">
        <v>11.185064935064934</v>
      </c>
      <c r="CS157" s="9">
        <v>0</v>
      </c>
      <c r="CT157" s="9">
        <v>424.0422077922078</v>
      </c>
      <c r="CU157" s="9">
        <v>108.53896103896105</v>
      </c>
      <c r="CV157" s="9">
        <v>70.11688311688312</v>
      </c>
      <c r="CW157" s="9">
        <v>9.509740259740258</v>
      </c>
      <c r="CX157" s="9">
        <v>12.474025974025974</v>
      </c>
      <c r="CY157" s="9">
        <v>12.509740259740258</v>
      </c>
      <c r="CZ157" s="9">
        <v>3.928571428571429</v>
      </c>
      <c r="DA157" s="9">
        <v>11.10064935064935</v>
      </c>
      <c r="DB157" s="9">
        <v>1</v>
      </c>
      <c r="DC157" s="9">
        <v>7.100649350649351</v>
      </c>
      <c r="DD157" s="9">
        <v>0</v>
      </c>
      <c r="DE157" s="9">
        <v>304.4025974025974</v>
      </c>
      <c r="DF157" s="9">
        <v>34.425324675324674</v>
      </c>
      <c r="DG157" s="9">
        <v>65.43181818181819</v>
      </c>
      <c r="DH157" s="9">
        <v>41.84740259740259</v>
      </c>
      <c r="DI157" s="9">
        <v>113.10714285714286</v>
      </c>
      <c r="DJ157" s="9">
        <v>49.59090909090909</v>
      </c>
      <c r="DK157" s="9">
        <v>304.4025974025974</v>
      </c>
      <c r="DL157" s="9">
        <v>19.993506493506494</v>
      </c>
      <c r="DM157" s="9">
        <v>2</v>
      </c>
      <c r="DN157" s="9">
        <v>16.857142857142858</v>
      </c>
      <c r="DO157" s="9">
        <v>2.646103896103896</v>
      </c>
      <c r="DP157" s="9">
        <v>4</v>
      </c>
      <c r="DQ157" s="9">
        <v>32.71103896103896</v>
      </c>
      <c r="DR157" s="9">
        <v>34.25974025974026</v>
      </c>
      <c r="DS157" s="9">
        <v>12.964285714285715</v>
      </c>
      <c r="DT157" s="9">
        <v>51.06818181818181</v>
      </c>
      <c r="DU157" s="9">
        <v>7.409090909090909</v>
      </c>
      <c r="DV157" s="9">
        <v>1</v>
      </c>
      <c r="DW157" s="9">
        <v>10.23051948051948</v>
      </c>
      <c r="DX157" s="9">
        <v>12.064935064935066</v>
      </c>
      <c r="DY157" s="9">
        <v>5.237012987012987</v>
      </c>
      <c r="DZ157" s="9">
        <v>12.10064935064935</v>
      </c>
      <c r="EA157" s="9">
        <v>31.474025974025974</v>
      </c>
      <c r="EB157" s="9">
        <v>38.40259740259741</v>
      </c>
      <c r="EC157" s="9">
        <v>9.983766233766234</v>
      </c>
      <c r="ED157" s="9">
        <v>304.4025974025974</v>
      </c>
      <c r="EE157" s="9">
        <v>35.65584415584416</v>
      </c>
      <c r="EF157" s="9">
        <v>58.25974025974026</v>
      </c>
      <c r="EG157" s="9">
        <v>24.0551948051948</v>
      </c>
      <c r="EH157" s="9">
        <v>17.2012987012987</v>
      </c>
      <c r="EI157" s="9">
        <v>54.20779220779221</v>
      </c>
      <c r="EJ157" s="9">
        <v>23.23051948051948</v>
      </c>
      <c r="EK157" s="9">
        <v>27.23051948051948</v>
      </c>
      <c r="EL157" s="9">
        <v>20.02922077922078</v>
      </c>
      <c r="EM157" s="9">
        <v>44.532467532467535</v>
      </c>
      <c r="EN157" s="9">
        <v>474.40909090909093</v>
      </c>
      <c r="EO157" s="9">
        <v>111.89285714285714</v>
      </c>
      <c r="EP157" s="9">
        <v>87.93831168831169</v>
      </c>
      <c r="EQ157" s="9">
        <v>65.56168831168831</v>
      </c>
      <c r="ER157" s="9">
        <v>43.396103896103895</v>
      </c>
      <c r="ES157" s="9">
        <v>165.62012987012986</v>
      </c>
      <c r="ET157" s="9">
        <v>275.57467532467535</v>
      </c>
      <c r="EU157" s="9">
        <v>239.16558441558442</v>
      </c>
      <c r="EV157" s="9">
        <v>36.40909090909091</v>
      </c>
      <c r="EW157" s="9">
        <v>36.27272727272727</v>
      </c>
      <c r="EX157" s="9">
        <v>0.13636363636363635</v>
      </c>
      <c r="EY157" s="9">
        <v>239.16558441558442</v>
      </c>
      <c r="EZ157" s="9">
        <v>169.51298701298703</v>
      </c>
      <c r="FA157" s="9">
        <v>32.38636363636364</v>
      </c>
      <c r="FB157" s="9">
        <v>30.964285714285715</v>
      </c>
      <c r="FC157" s="9">
        <v>4.201298701298701</v>
      </c>
      <c r="FD157" s="9">
        <v>2.1006493506493507</v>
      </c>
      <c r="FE157" s="9">
        <v>25.064935064935064</v>
      </c>
      <c r="FF157" s="9">
        <v>42.146103896103895</v>
      </c>
      <c r="FG157" s="9">
        <v>22.95779220779221</v>
      </c>
      <c r="FH157" s="9">
        <v>48.496753246753244</v>
      </c>
      <c r="FI157" s="9">
        <v>37.56818181818182</v>
      </c>
      <c r="FJ157" s="9">
        <v>13.237012987012987</v>
      </c>
      <c r="FK157" s="9">
        <v>8.100649350649352</v>
      </c>
      <c r="FL157" s="9">
        <v>5.545454545454545</v>
      </c>
      <c r="FM157" s="9">
        <v>1</v>
      </c>
      <c r="FN157" s="9">
        <v>5.237012987012987</v>
      </c>
      <c r="FO157" s="9">
        <v>10.136363636363637</v>
      </c>
      <c r="FP157" s="9">
        <v>4.964285714285714</v>
      </c>
      <c r="FQ157" s="9">
        <v>0.5454545454545454</v>
      </c>
      <c r="FR157" s="9">
        <v>1</v>
      </c>
      <c r="FS157" s="9">
        <v>13.165584415584416</v>
      </c>
      <c r="FT157" s="9">
        <v>239.16558441558442</v>
      </c>
      <c r="FU157" s="9">
        <v>2.3733766233766236</v>
      </c>
      <c r="FV157" s="9">
        <v>53.314935064935064</v>
      </c>
      <c r="FW157" s="9">
        <v>17.474025974025974</v>
      </c>
      <c r="FX157" s="9">
        <v>11.681818181818182</v>
      </c>
      <c r="FY157" s="9">
        <v>5.237012987012987</v>
      </c>
      <c r="FZ157" s="9">
        <v>3.9642857142857144</v>
      </c>
      <c r="GA157" s="9">
        <v>0.13636363636363635</v>
      </c>
      <c r="GB157" s="9">
        <v>1.1363636363636362</v>
      </c>
      <c r="GC157" s="9">
        <v>6.964285714285714</v>
      </c>
      <c r="GD157" s="9">
        <v>18.10064935064935</v>
      </c>
      <c r="GE157" s="9">
        <v>32.26623376623377</v>
      </c>
      <c r="GF157" s="9">
        <v>68.25974025974025</v>
      </c>
      <c r="GG157" s="9">
        <v>51.85064935064935</v>
      </c>
      <c r="GH157" s="9">
        <v>0</v>
      </c>
      <c r="GI157" s="9">
        <v>9</v>
      </c>
      <c r="GJ157" s="9">
        <v>5</v>
      </c>
      <c r="GK157" s="9">
        <v>1.4090909090909092</v>
      </c>
      <c r="GL157" s="9">
        <v>1</v>
      </c>
      <c r="GM157" s="9">
        <v>380.56493506493507</v>
      </c>
      <c r="GN157" s="9">
        <v>82.20779220779221</v>
      </c>
      <c r="GO157" s="9">
        <v>0</v>
      </c>
      <c r="GP157" s="9">
        <v>1</v>
      </c>
      <c r="GQ157" s="9">
        <v>47.94155844155844</v>
      </c>
      <c r="GR157" s="9">
        <v>1.1363636363636362</v>
      </c>
      <c r="GS157" s="9">
        <v>177.2077922077922</v>
      </c>
      <c r="GT157" s="9">
        <v>37.84090909090909</v>
      </c>
      <c r="GU157" s="9">
        <v>0</v>
      </c>
      <c r="GV157" s="9">
        <v>7.2727272727272725</v>
      </c>
      <c r="GW157" s="9">
        <v>23.993506493506494</v>
      </c>
      <c r="GX157" s="9">
        <v>1.9642857142857144</v>
      </c>
    </row>
    <row r="158" spans="1:206" ht="12.75">
      <c r="A158" s="5" t="s">
        <v>494</v>
      </c>
      <c r="B158" s="9">
        <v>52.27</v>
      </c>
      <c r="C158" s="9">
        <v>79.83515731874145</v>
      </c>
      <c r="D158" s="9">
        <v>2.2896716826265386</v>
      </c>
      <c r="E158" s="9">
        <v>11.948016415868674</v>
      </c>
      <c r="F158" s="9">
        <v>3.835499316005472</v>
      </c>
      <c r="G158" s="9">
        <v>11.099521203830369</v>
      </c>
      <c r="H158" s="9">
        <v>29.346785225718193</v>
      </c>
      <c r="I158" s="9">
        <v>16.864227086183313</v>
      </c>
      <c r="J158" s="9">
        <v>4.451436388508892</v>
      </c>
      <c r="K158" s="9">
        <v>14.237688098495212</v>
      </c>
      <c r="L158" s="9">
        <v>48.733242134062934</v>
      </c>
      <c r="M158" s="9">
        <v>16.864227086183313</v>
      </c>
      <c r="N158" s="9">
        <v>41.45759233926128</v>
      </c>
      <c r="O158" s="9">
        <v>38.37756497948016</v>
      </c>
      <c r="P158" s="9">
        <v>79.83515731874145</v>
      </c>
      <c r="Q158" s="9">
        <v>0</v>
      </c>
      <c r="R158" s="9">
        <v>34.60020519835841</v>
      </c>
      <c r="S158" s="9">
        <v>8.1125170998632</v>
      </c>
      <c r="T158" s="9">
        <v>15.364911080711355</v>
      </c>
      <c r="U158" s="9">
        <v>7.3105335157318745</v>
      </c>
      <c r="V158" s="9">
        <v>0.7787277701778386</v>
      </c>
      <c r="W158" s="9">
        <v>2.2547879616963065</v>
      </c>
      <c r="X158" s="9">
        <v>0.7787277701778386</v>
      </c>
      <c r="Y158" s="9">
        <v>22.826607387140903</v>
      </c>
      <c r="Z158" s="9">
        <v>0.011627906976744186</v>
      </c>
      <c r="AA158" s="9">
        <v>0</v>
      </c>
      <c r="AB158" s="9">
        <v>5.241792065663475</v>
      </c>
      <c r="AC158" s="9">
        <v>5.799589603283174</v>
      </c>
      <c r="AD158" s="9">
        <v>49.360807113543096</v>
      </c>
      <c r="AE158" s="9">
        <v>2.219904240766074</v>
      </c>
      <c r="AF158" s="9">
        <v>19.107387140902873</v>
      </c>
      <c r="AG158" s="9">
        <v>10.32079343365253</v>
      </c>
      <c r="AH158" s="9">
        <v>2.952120383036936</v>
      </c>
      <c r="AI158" s="9">
        <v>43.10807113543092</v>
      </c>
      <c r="AJ158" s="9">
        <v>27.138508891928865</v>
      </c>
      <c r="AK158" s="9">
        <v>7.38030095759234</v>
      </c>
      <c r="AL158" s="9">
        <v>2.2082763337893296</v>
      </c>
      <c r="AM158" s="9">
        <v>0</v>
      </c>
      <c r="AN158" s="9">
        <v>2.2664158686730507</v>
      </c>
      <c r="AO158" s="9">
        <v>13.098495212038303</v>
      </c>
      <c r="AP158" s="9">
        <v>64.47024623803009</v>
      </c>
      <c r="AQ158" s="9">
        <v>76.68536251709986</v>
      </c>
      <c r="AR158" s="9">
        <v>1.6272229822161424</v>
      </c>
      <c r="AS158" s="9">
        <v>0.7205882352941176</v>
      </c>
      <c r="AT158" s="9">
        <v>0.03488372093023256</v>
      </c>
      <c r="AU158" s="9">
        <v>0.7670998632010944</v>
      </c>
      <c r="AV158" s="9">
        <v>79.83515731874145</v>
      </c>
      <c r="AW158" s="9">
        <v>48.12893296853625</v>
      </c>
      <c r="AX158" s="9">
        <v>27.150136798905606</v>
      </c>
      <c r="AY158" s="9">
        <v>0.03488372093023256</v>
      </c>
      <c r="AZ158" s="9">
        <v>0.09302325581395349</v>
      </c>
      <c r="BA158" s="9">
        <v>3.6610807113543093</v>
      </c>
      <c r="BB158" s="9">
        <v>0.011627906976744186</v>
      </c>
      <c r="BC158" s="9">
        <v>79.83515731874145</v>
      </c>
      <c r="BD158" s="9">
        <v>27.696648426812583</v>
      </c>
      <c r="BE158" s="9">
        <v>16.794459644322846</v>
      </c>
      <c r="BF158" s="9">
        <v>18.212380300957594</v>
      </c>
      <c r="BG158" s="9">
        <v>4.451436388508892</v>
      </c>
      <c r="BH158" s="9">
        <v>3.7541039671682626</v>
      </c>
      <c r="BI158" s="9">
        <v>5.148768809849521</v>
      </c>
      <c r="BJ158" s="9">
        <v>2.3245554035567713</v>
      </c>
      <c r="BK158" s="9">
        <v>1.4528043775649795</v>
      </c>
      <c r="BL158" s="9">
        <v>79.83515731874145</v>
      </c>
      <c r="BM158" s="9">
        <v>15.702120383036936</v>
      </c>
      <c r="BN158" s="9">
        <v>3.6843365253077978</v>
      </c>
      <c r="BO158" s="9">
        <v>8.937756497948016</v>
      </c>
      <c r="BP158" s="9">
        <v>0.011627906976744186</v>
      </c>
      <c r="BQ158" s="9">
        <v>41.14363885088919</v>
      </c>
      <c r="BR158" s="9">
        <v>8.182284541723666</v>
      </c>
      <c r="BS158" s="9">
        <v>79.83515731874145</v>
      </c>
      <c r="BT158" s="9">
        <v>43.00341997264022</v>
      </c>
      <c r="BU158" s="9">
        <v>28.602941176470587</v>
      </c>
      <c r="BV158" s="9">
        <v>1.5225718194254445</v>
      </c>
      <c r="BW158" s="9">
        <v>0.023255813953488372</v>
      </c>
      <c r="BX158" s="9">
        <v>0.011627906976744186</v>
      </c>
      <c r="BY158" s="9">
        <v>1.5574555403556771</v>
      </c>
      <c r="BZ158" s="9">
        <v>6.68296853625171</v>
      </c>
      <c r="CA158" s="9">
        <v>0.03488372093023256</v>
      </c>
      <c r="CB158" s="9">
        <v>0.03488372093023256</v>
      </c>
      <c r="CC158" s="9">
        <v>1.476060191518468</v>
      </c>
      <c r="CD158" s="9">
        <v>5.137140902872777</v>
      </c>
      <c r="CE158" s="9">
        <v>79.75376196990425</v>
      </c>
      <c r="CF158" s="9">
        <v>79.73050615595076</v>
      </c>
      <c r="CG158" s="9">
        <v>0.023255813953488372</v>
      </c>
      <c r="CH158" s="9">
        <v>0</v>
      </c>
      <c r="CI158" s="9">
        <v>4.451436388508892</v>
      </c>
      <c r="CJ158" s="9">
        <v>73.79138166894666</v>
      </c>
      <c r="CK158" s="9">
        <v>8.763337893296853</v>
      </c>
      <c r="CL158" s="9">
        <v>3.091655266757866</v>
      </c>
      <c r="CM158" s="9">
        <v>61.14603283173735</v>
      </c>
      <c r="CN158" s="9">
        <v>8.031121751025992</v>
      </c>
      <c r="CO158" s="9">
        <v>9.751367989056087</v>
      </c>
      <c r="CP158" s="9">
        <v>26.998974008207934</v>
      </c>
      <c r="CQ158" s="9">
        <v>1.4528043775649795</v>
      </c>
      <c r="CR158" s="9">
        <v>0.03488372093023256</v>
      </c>
      <c r="CS158" s="9">
        <v>0</v>
      </c>
      <c r="CT158" s="9">
        <v>61.14603283173735</v>
      </c>
      <c r="CU158" s="9">
        <v>14.876880984952122</v>
      </c>
      <c r="CV158" s="9">
        <v>8.902872777017784</v>
      </c>
      <c r="CW158" s="9">
        <v>1.487688098495212</v>
      </c>
      <c r="CX158" s="9">
        <v>1.5690834473324213</v>
      </c>
      <c r="CY158" s="9">
        <v>2.8939808481532148</v>
      </c>
      <c r="CZ158" s="9">
        <v>0.023255813953488372</v>
      </c>
      <c r="DA158" s="9">
        <v>1.4528043775649795</v>
      </c>
      <c r="DB158" s="9">
        <v>0</v>
      </c>
      <c r="DC158" s="9">
        <v>0.7205882352941176</v>
      </c>
      <c r="DD158" s="9">
        <v>0</v>
      </c>
      <c r="DE158" s="9">
        <v>44.81634746922025</v>
      </c>
      <c r="DF158" s="9">
        <v>5.113885088919289</v>
      </c>
      <c r="DG158" s="9">
        <v>11.622435020519836</v>
      </c>
      <c r="DH158" s="9">
        <v>3.0102599179206564</v>
      </c>
      <c r="DI158" s="9">
        <v>8.972640218878249</v>
      </c>
      <c r="DJ158" s="9">
        <v>16.097127222982216</v>
      </c>
      <c r="DK158" s="9">
        <v>44.81634746922025</v>
      </c>
      <c r="DL158" s="9">
        <v>8.042749658002736</v>
      </c>
      <c r="DM158" s="9">
        <v>0.011627906976744186</v>
      </c>
      <c r="DN158" s="9">
        <v>2.9288645690834474</v>
      </c>
      <c r="DO158" s="9">
        <v>0</v>
      </c>
      <c r="DP158" s="9">
        <v>0.023255813953488372</v>
      </c>
      <c r="DQ158" s="9">
        <v>6.636456908344734</v>
      </c>
      <c r="DR158" s="9">
        <v>1.5341997264021887</v>
      </c>
      <c r="DS158" s="9">
        <v>2.2082763337893296</v>
      </c>
      <c r="DT158" s="9">
        <v>2.2431600547195623</v>
      </c>
      <c r="DU158" s="9">
        <v>0.7670998632010944</v>
      </c>
      <c r="DV158" s="9">
        <v>1.4528043775649795</v>
      </c>
      <c r="DW158" s="9">
        <v>0.011627906976744186</v>
      </c>
      <c r="DX158" s="9">
        <v>2.1966484268125854</v>
      </c>
      <c r="DY158" s="9">
        <v>0.023255813953488372</v>
      </c>
      <c r="DZ158" s="9">
        <v>0.7670998632010944</v>
      </c>
      <c r="EA158" s="9">
        <v>5.811217510259918</v>
      </c>
      <c r="EB158" s="9">
        <v>5.811217510259918</v>
      </c>
      <c r="EC158" s="9">
        <v>4.346785225718194</v>
      </c>
      <c r="ED158" s="9">
        <v>44.81634746922025</v>
      </c>
      <c r="EE158" s="9">
        <v>5.160396716826265</v>
      </c>
      <c r="EF158" s="9">
        <v>8.05437756497948</v>
      </c>
      <c r="EG158" s="9">
        <v>2.231532147742818</v>
      </c>
      <c r="EH158" s="9">
        <v>2.231532147742818</v>
      </c>
      <c r="EI158" s="9">
        <v>16.77120383036936</v>
      </c>
      <c r="EJ158" s="9">
        <v>5.799589603283174</v>
      </c>
      <c r="EK158" s="9">
        <v>0.06976744186046512</v>
      </c>
      <c r="EL158" s="9">
        <v>2.2431600547195623</v>
      </c>
      <c r="EM158" s="9">
        <v>2.2547879616963065</v>
      </c>
      <c r="EN158" s="9">
        <v>65.59746922024623</v>
      </c>
      <c r="EO158" s="9">
        <v>14.65595075239398</v>
      </c>
      <c r="EP158" s="9">
        <v>8.995896032831737</v>
      </c>
      <c r="EQ158" s="9">
        <v>11.796853625170998</v>
      </c>
      <c r="ER158" s="9">
        <v>7.29890560875513</v>
      </c>
      <c r="ES158" s="9">
        <v>22.849863201094394</v>
      </c>
      <c r="ET158" s="9">
        <v>49.337551299589606</v>
      </c>
      <c r="EU158" s="9">
        <v>34.60020519835841</v>
      </c>
      <c r="EV158" s="9">
        <v>14.737346101231191</v>
      </c>
      <c r="EW158" s="9">
        <v>13.28454172366621</v>
      </c>
      <c r="EX158" s="9">
        <v>1.4528043775649795</v>
      </c>
      <c r="EY158" s="9">
        <v>34.60020519835841</v>
      </c>
      <c r="EZ158" s="9">
        <v>31.52017783857729</v>
      </c>
      <c r="FA158" s="9">
        <v>0.8252393980848153</v>
      </c>
      <c r="FB158" s="9">
        <v>0.7903556771545828</v>
      </c>
      <c r="FC158" s="9">
        <v>0.743844049247606</v>
      </c>
      <c r="FD158" s="9">
        <v>0.7205882352941176</v>
      </c>
      <c r="FE158" s="9">
        <v>2.952120383036936</v>
      </c>
      <c r="FF158" s="9">
        <v>5.160396716826265</v>
      </c>
      <c r="FG158" s="9">
        <v>2.96374829001368</v>
      </c>
      <c r="FH158" s="9">
        <v>5.17202462380301</v>
      </c>
      <c r="FI158" s="9">
        <v>3.7657318741450068</v>
      </c>
      <c r="FJ158" s="9">
        <v>2.173392612859097</v>
      </c>
      <c r="FK158" s="9">
        <v>2.905608755129959</v>
      </c>
      <c r="FL158" s="9">
        <v>2.917236662106703</v>
      </c>
      <c r="FM158" s="9">
        <v>0</v>
      </c>
      <c r="FN158" s="9">
        <v>2.1966484268125854</v>
      </c>
      <c r="FO158" s="9">
        <v>0</v>
      </c>
      <c r="FP158" s="9">
        <v>0.7554719562243501</v>
      </c>
      <c r="FQ158" s="9">
        <v>0</v>
      </c>
      <c r="FR158" s="9">
        <v>0.7205882352941176</v>
      </c>
      <c r="FS158" s="9">
        <v>2.917236662106703</v>
      </c>
      <c r="FT158" s="9">
        <v>34.60020519835841</v>
      </c>
      <c r="FU158" s="9">
        <v>0.743844049247606</v>
      </c>
      <c r="FV158" s="9">
        <v>9.635088919288645</v>
      </c>
      <c r="FW158" s="9">
        <v>2.2431600547195623</v>
      </c>
      <c r="FX158" s="9">
        <v>2.9288645690834474</v>
      </c>
      <c r="FY158" s="9">
        <v>2.1966484268125854</v>
      </c>
      <c r="FZ158" s="9">
        <v>1.4411764705882353</v>
      </c>
      <c r="GA158" s="9">
        <v>0.023255813953488372</v>
      </c>
      <c r="GB158" s="9">
        <v>0.7322161422708618</v>
      </c>
      <c r="GC158" s="9">
        <v>2.2082763337893296</v>
      </c>
      <c r="GD158" s="9">
        <v>0.743844049247606</v>
      </c>
      <c r="GE158" s="9">
        <v>3.707592339261286</v>
      </c>
      <c r="GF158" s="9">
        <v>9.542065663474691</v>
      </c>
      <c r="GG158" s="9">
        <v>7.345417236662107</v>
      </c>
      <c r="GH158" s="9">
        <v>0</v>
      </c>
      <c r="GI158" s="9">
        <v>0</v>
      </c>
      <c r="GJ158" s="9">
        <v>0</v>
      </c>
      <c r="GK158" s="9">
        <v>0.023255813953488372</v>
      </c>
      <c r="GL158" s="9">
        <v>2.173392612859097</v>
      </c>
      <c r="GM158" s="9">
        <v>58.26367989056088</v>
      </c>
      <c r="GN158" s="9">
        <v>26.917578659370722</v>
      </c>
      <c r="GO158" s="9">
        <v>0</v>
      </c>
      <c r="GP158" s="9">
        <v>0</v>
      </c>
      <c r="GQ158" s="9">
        <v>4.61422708618331</v>
      </c>
      <c r="GR158" s="9">
        <v>0</v>
      </c>
      <c r="GS158" s="9">
        <v>14.911764705882353</v>
      </c>
      <c r="GT158" s="9">
        <v>1.4993160054719563</v>
      </c>
      <c r="GU158" s="9">
        <v>0</v>
      </c>
      <c r="GV158" s="9">
        <v>1.4411764705882353</v>
      </c>
      <c r="GW158" s="9">
        <v>8.089261285909712</v>
      </c>
      <c r="GX158" s="9">
        <v>0.7903556771545828</v>
      </c>
    </row>
    <row r="159" spans="1:206" ht="12.75">
      <c r="A159" s="5" t="s">
        <v>495</v>
      </c>
      <c r="B159" s="9">
        <v>18.32</v>
      </c>
      <c r="C159" s="9">
        <v>152.03122212310438</v>
      </c>
      <c r="D159" s="9">
        <v>7.637823371989295</v>
      </c>
      <c r="E159" s="9">
        <v>18.57404103479037</v>
      </c>
      <c r="F159" s="9">
        <v>19.331400535236398</v>
      </c>
      <c r="G159" s="9">
        <v>21.477698483496876</v>
      </c>
      <c r="H159" s="9">
        <v>45.90588760035682</v>
      </c>
      <c r="I159" s="9">
        <v>32.3028545941124</v>
      </c>
      <c r="J159" s="9">
        <v>6.801516503122212</v>
      </c>
      <c r="K159" s="9">
        <v>26.21186440677966</v>
      </c>
      <c r="L159" s="9">
        <v>102.90588760035682</v>
      </c>
      <c r="M159" s="9">
        <v>22.913470115967883</v>
      </c>
      <c r="N159" s="9">
        <v>78.39875111507584</v>
      </c>
      <c r="O159" s="9">
        <v>73.63247100802855</v>
      </c>
      <c r="P159" s="9">
        <v>152.03122212310438</v>
      </c>
      <c r="Q159" s="9">
        <v>0</v>
      </c>
      <c r="R159" s="9">
        <v>57.91525423728814</v>
      </c>
      <c r="S159" s="9">
        <v>10.020963425512935</v>
      </c>
      <c r="T159" s="9">
        <v>22.992417484388938</v>
      </c>
      <c r="U159" s="9">
        <v>13.050401427297055</v>
      </c>
      <c r="V159" s="9">
        <v>6.044157002676181</v>
      </c>
      <c r="W159" s="9">
        <v>3.976806422836753</v>
      </c>
      <c r="X159" s="9">
        <v>1.8305084745762712</v>
      </c>
      <c r="Y159" s="9">
        <v>50.356378233719894</v>
      </c>
      <c r="Z159" s="9">
        <v>0</v>
      </c>
      <c r="AA159" s="9">
        <v>1.8305084745762712</v>
      </c>
      <c r="AB159" s="9">
        <v>3.8189116859946477</v>
      </c>
      <c r="AC159" s="9">
        <v>1.9094558429973238</v>
      </c>
      <c r="AD159" s="9">
        <v>118.62310437109724</v>
      </c>
      <c r="AE159" s="9">
        <v>3.739964317573595</v>
      </c>
      <c r="AF159" s="9">
        <v>14.991971454058877</v>
      </c>
      <c r="AG159" s="9">
        <v>24.223461195361285</v>
      </c>
      <c r="AH159" s="9">
        <v>14.95985727029438</v>
      </c>
      <c r="AI159" s="9">
        <v>96.42016057091882</v>
      </c>
      <c r="AJ159" s="9">
        <v>37.35280999107939</v>
      </c>
      <c r="AK159" s="9">
        <v>13.524085637823372</v>
      </c>
      <c r="AL159" s="9">
        <v>3.8189116859946477</v>
      </c>
      <c r="AM159" s="9">
        <v>0.9152542372881356</v>
      </c>
      <c r="AN159" s="9">
        <v>8.632024977698483</v>
      </c>
      <c r="AO159" s="9">
        <v>8.710972346119535</v>
      </c>
      <c r="AP159" s="9">
        <v>134.68822479928636</v>
      </c>
      <c r="AQ159" s="9">
        <v>131.65878679750222</v>
      </c>
      <c r="AR159" s="9">
        <v>11.14094558429973</v>
      </c>
      <c r="AS159" s="9">
        <v>1.8305084745762712</v>
      </c>
      <c r="AT159" s="9">
        <v>1.8305084745762712</v>
      </c>
      <c r="AU159" s="9">
        <v>5.570472792149865</v>
      </c>
      <c r="AV159" s="9">
        <v>152.03122212310438</v>
      </c>
      <c r="AW159" s="9">
        <v>106.72479928635147</v>
      </c>
      <c r="AX159" s="9">
        <v>29.668153434433542</v>
      </c>
      <c r="AY159" s="9">
        <v>0.07894736842105263</v>
      </c>
      <c r="AZ159" s="9">
        <v>1.8305084745762712</v>
      </c>
      <c r="BA159" s="9">
        <v>8.23728813559322</v>
      </c>
      <c r="BB159" s="9">
        <v>3.6610169491525424</v>
      </c>
      <c r="BC159" s="9">
        <v>152.03122212310438</v>
      </c>
      <c r="BD159" s="9">
        <v>63.80151650312221</v>
      </c>
      <c r="BE159" s="9">
        <v>25.817127564674397</v>
      </c>
      <c r="BF159" s="9">
        <v>42.60749330954505</v>
      </c>
      <c r="BG159" s="9">
        <v>3.061552185548617</v>
      </c>
      <c r="BH159" s="9">
        <v>5.286797502230152</v>
      </c>
      <c r="BI159" s="9">
        <v>3.976806422836753</v>
      </c>
      <c r="BJ159" s="9">
        <v>7.400981266726137</v>
      </c>
      <c r="BK159" s="9">
        <v>0.07894736842105263</v>
      </c>
      <c r="BL159" s="9">
        <v>152.03122212310438</v>
      </c>
      <c r="BM159" s="9">
        <v>54.53791257805531</v>
      </c>
      <c r="BN159" s="9">
        <v>5.570472792149865</v>
      </c>
      <c r="BO159" s="9">
        <v>28.84656556645852</v>
      </c>
      <c r="BP159" s="9">
        <v>1.8305084745762712</v>
      </c>
      <c r="BQ159" s="9">
        <v>41.39384478144514</v>
      </c>
      <c r="BR159" s="9">
        <v>16.111953612845674</v>
      </c>
      <c r="BS159" s="9">
        <v>152.03122212310438</v>
      </c>
      <c r="BT159" s="9">
        <v>102.98483496877788</v>
      </c>
      <c r="BU159" s="9">
        <v>29.51025869759144</v>
      </c>
      <c r="BV159" s="9">
        <v>1.073148974130241</v>
      </c>
      <c r="BW159" s="9">
        <v>0</v>
      </c>
      <c r="BX159" s="9">
        <v>0.9942016057091883</v>
      </c>
      <c r="BY159" s="9">
        <v>6.406779661016949</v>
      </c>
      <c r="BZ159" s="9">
        <v>18.46297948260482</v>
      </c>
      <c r="CA159" s="9">
        <v>1.8305084745762712</v>
      </c>
      <c r="CB159" s="9">
        <v>5.491525423728813</v>
      </c>
      <c r="CC159" s="9">
        <v>2.7457627118644066</v>
      </c>
      <c r="CD159" s="9">
        <v>8.395182872435324</v>
      </c>
      <c r="CE159" s="9">
        <v>146.38180196253347</v>
      </c>
      <c r="CF159" s="9">
        <v>143.63603925066906</v>
      </c>
      <c r="CG159" s="9">
        <v>1.8305084745762712</v>
      </c>
      <c r="CH159" s="9">
        <v>0.9152542372881356</v>
      </c>
      <c r="CI159" s="9">
        <v>5.570472792149865</v>
      </c>
      <c r="CJ159" s="9">
        <v>137.15031222123105</v>
      </c>
      <c r="CK159" s="9">
        <v>20.530330062444246</v>
      </c>
      <c r="CL159" s="9">
        <v>10.304638715432649</v>
      </c>
      <c r="CM159" s="9">
        <v>119.0178412132025</v>
      </c>
      <c r="CN159" s="9">
        <v>15.433541480820695</v>
      </c>
      <c r="CO159" s="9">
        <v>52.62845673505799</v>
      </c>
      <c r="CP159" s="9">
        <v>20.609277430865298</v>
      </c>
      <c r="CQ159" s="9">
        <v>0.3157894736842105</v>
      </c>
      <c r="CR159" s="9">
        <v>0.15789473684210525</v>
      </c>
      <c r="CS159" s="9">
        <v>0.9152542372881356</v>
      </c>
      <c r="CT159" s="9">
        <v>119.0178412132025</v>
      </c>
      <c r="CU159" s="9">
        <v>28.95762711864407</v>
      </c>
      <c r="CV159" s="9">
        <v>16.348795718108832</v>
      </c>
      <c r="CW159" s="9">
        <v>2.8247100802854592</v>
      </c>
      <c r="CX159" s="9">
        <v>5.728367528991971</v>
      </c>
      <c r="CY159" s="9">
        <v>3.8978590544157004</v>
      </c>
      <c r="CZ159" s="9">
        <v>0.15789473684210525</v>
      </c>
      <c r="DA159" s="9">
        <v>0.3157894736842105</v>
      </c>
      <c r="DB159" s="9">
        <v>0.3157894736842105</v>
      </c>
      <c r="DC159" s="9">
        <v>0</v>
      </c>
      <c r="DD159" s="9">
        <v>0.3157894736842105</v>
      </c>
      <c r="DE159" s="9">
        <v>88.82917038358609</v>
      </c>
      <c r="DF159" s="9">
        <v>3.061552185548617</v>
      </c>
      <c r="DG159" s="9">
        <v>15.117752007136485</v>
      </c>
      <c r="DH159" s="9">
        <v>10.778322925958966</v>
      </c>
      <c r="DI159" s="9">
        <v>35.44335414808207</v>
      </c>
      <c r="DJ159" s="9">
        <v>24.428189116859947</v>
      </c>
      <c r="DK159" s="9">
        <v>88.82917038358609</v>
      </c>
      <c r="DL159" s="9">
        <v>3.739964317573595</v>
      </c>
      <c r="DM159" s="9">
        <v>2.067350579839429</v>
      </c>
      <c r="DN159" s="9">
        <v>7.795718108831401</v>
      </c>
      <c r="DO159" s="9">
        <v>0</v>
      </c>
      <c r="DP159" s="9">
        <v>0</v>
      </c>
      <c r="DQ159" s="9">
        <v>10.383586083853702</v>
      </c>
      <c r="DR159" s="9">
        <v>7.637823371989295</v>
      </c>
      <c r="DS159" s="9">
        <v>8.316235504014273</v>
      </c>
      <c r="DT159" s="9">
        <v>1.8305084745762712</v>
      </c>
      <c r="DU159" s="9">
        <v>2.067350579839429</v>
      </c>
      <c r="DV159" s="9">
        <v>0.9152542372881356</v>
      </c>
      <c r="DW159" s="9">
        <v>3.6610169491525424</v>
      </c>
      <c r="DX159" s="9">
        <v>6.485727029438001</v>
      </c>
      <c r="DY159" s="9">
        <v>6.406779661016949</v>
      </c>
      <c r="DZ159" s="9">
        <v>6.801516503122212</v>
      </c>
      <c r="EA159" s="9">
        <v>6.801516503122212</v>
      </c>
      <c r="EB159" s="9">
        <v>10.62042818911686</v>
      </c>
      <c r="EC159" s="9">
        <v>3.298394290811775</v>
      </c>
      <c r="ED159" s="9">
        <v>88.82917038358609</v>
      </c>
      <c r="EE159" s="9">
        <v>12.892506690454951</v>
      </c>
      <c r="EF159" s="9">
        <v>19.536128456735057</v>
      </c>
      <c r="EG159" s="9">
        <v>12.687778768956289</v>
      </c>
      <c r="EH159" s="9">
        <v>9.54727921498662</v>
      </c>
      <c r="EI159" s="9">
        <v>15.354594112399644</v>
      </c>
      <c r="EJ159" s="9">
        <v>4.371543264942016</v>
      </c>
      <c r="EK159" s="9">
        <v>1.073148974130241</v>
      </c>
      <c r="EL159" s="9">
        <v>4.134701159678858</v>
      </c>
      <c r="EM159" s="9">
        <v>9.23148974130241</v>
      </c>
      <c r="EN159" s="9">
        <v>125.8193577163247</v>
      </c>
      <c r="EO159" s="9">
        <v>21.840321141837645</v>
      </c>
      <c r="EP159" s="9">
        <v>26.922390722569133</v>
      </c>
      <c r="EQ159" s="9">
        <v>19.93086529884032</v>
      </c>
      <c r="ER159" s="9">
        <v>8.55307760927743</v>
      </c>
      <c r="ES159" s="9">
        <v>48.572702943800174</v>
      </c>
      <c r="ET159" s="9">
        <v>58.07314897413024</v>
      </c>
      <c r="EU159" s="9">
        <v>57.91525423728814</v>
      </c>
      <c r="EV159" s="9">
        <v>0.15789473684210525</v>
      </c>
      <c r="EW159" s="9">
        <v>0.15789473684210525</v>
      </c>
      <c r="EX159" s="9">
        <v>0</v>
      </c>
      <c r="EY159" s="9">
        <v>57.91525423728814</v>
      </c>
      <c r="EZ159" s="9">
        <v>54.61685994647636</v>
      </c>
      <c r="FA159" s="9">
        <v>1.3099910793933986</v>
      </c>
      <c r="FB159" s="9">
        <v>0.9942016057091883</v>
      </c>
      <c r="FC159" s="9">
        <v>0.9942016057091883</v>
      </c>
      <c r="FD159" s="9">
        <v>0</v>
      </c>
      <c r="FE159" s="9">
        <v>3.2194469223907225</v>
      </c>
      <c r="FF159" s="9">
        <v>6.801516503122212</v>
      </c>
      <c r="FG159" s="9">
        <v>4.7341659232827835</v>
      </c>
      <c r="FH159" s="9">
        <v>15.196699375557538</v>
      </c>
      <c r="FI159" s="9">
        <v>9.86306868867083</v>
      </c>
      <c r="FJ159" s="9">
        <v>9.389384478144514</v>
      </c>
      <c r="FK159" s="9">
        <v>2.903657448706512</v>
      </c>
      <c r="FL159" s="9">
        <v>1.8305084745762712</v>
      </c>
      <c r="FM159" s="9">
        <v>0</v>
      </c>
      <c r="FN159" s="9">
        <v>1.073148974130241</v>
      </c>
      <c r="FO159" s="9">
        <v>1.073148974130241</v>
      </c>
      <c r="FP159" s="9">
        <v>0.9152542372881356</v>
      </c>
      <c r="FQ159" s="9">
        <v>0</v>
      </c>
      <c r="FR159" s="9">
        <v>0</v>
      </c>
      <c r="FS159" s="9">
        <v>0.9152542372881356</v>
      </c>
      <c r="FT159" s="9">
        <v>57.91525423728814</v>
      </c>
      <c r="FU159" s="9">
        <v>0</v>
      </c>
      <c r="FV159" s="9">
        <v>13.681980374665477</v>
      </c>
      <c r="FW159" s="9">
        <v>6.6436217662801065</v>
      </c>
      <c r="FX159" s="9">
        <v>1.8305084745762712</v>
      </c>
      <c r="FY159" s="9">
        <v>1.073148974130241</v>
      </c>
      <c r="FZ159" s="9">
        <v>0.9942016057091883</v>
      </c>
      <c r="GA159" s="9">
        <v>0.07894736842105263</v>
      </c>
      <c r="GB159" s="9">
        <v>0</v>
      </c>
      <c r="GC159" s="9">
        <v>1.9884032114183765</v>
      </c>
      <c r="GD159" s="9">
        <v>1.231043710972346</v>
      </c>
      <c r="GE159" s="9">
        <v>5.570472792149865</v>
      </c>
      <c r="GF159" s="9">
        <v>15.433541480820695</v>
      </c>
      <c r="GG159" s="9">
        <v>14.439339875111509</v>
      </c>
      <c r="GH159" s="9">
        <v>0</v>
      </c>
      <c r="GI159" s="9">
        <v>0</v>
      </c>
      <c r="GJ159" s="9">
        <v>0</v>
      </c>
      <c r="GK159" s="9">
        <v>0</v>
      </c>
      <c r="GL159" s="9">
        <v>0.9942016057091883</v>
      </c>
      <c r="GM159" s="9">
        <v>109.23371989295272</v>
      </c>
      <c r="GN159" s="9">
        <v>14.20249776984835</v>
      </c>
      <c r="GO159" s="9">
        <v>0.9152542372881356</v>
      </c>
      <c r="GP159" s="9">
        <v>3.6610169491525424</v>
      </c>
      <c r="GQ159" s="9">
        <v>7.874665477252453</v>
      </c>
      <c r="GR159" s="9">
        <v>0</v>
      </c>
      <c r="GS159" s="9">
        <v>65.39518287243533</v>
      </c>
      <c r="GT159" s="9">
        <v>9.54727921498662</v>
      </c>
      <c r="GU159" s="9">
        <v>1.073148974130241</v>
      </c>
      <c r="GV159" s="9">
        <v>0.07894736842105263</v>
      </c>
      <c r="GW159" s="9">
        <v>3.6610169491525424</v>
      </c>
      <c r="GX159" s="9">
        <v>2.8247100802854592</v>
      </c>
    </row>
    <row r="160" spans="1:206" ht="12.75">
      <c r="A160" s="5" t="s">
        <v>380</v>
      </c>
      <c r="B160" s="9">
        <v>93.96</v>
      </c>
      <c r="C160" s="9">
        <v>216.8</v>
      </c>
      <c r="D160" s="9">
        <v>8.8</v>
      </c>
      <c r="E160" s="9">
        <v>25</v>
      </c>
      <c r="F160" s="9">
        <v>33</v>
      </c>
      <c r="G160" s="9">
        <v>31.4</v>
      </c>
      <c r="H160" s="9">
        <v>63.8</v>
      </c>
      <c r="I160" s="9">
        <v>45</v>
      </c>
      <c r="J160" s="9">
        <v>9.8</v>
      </c>
      <c r="K160" s="9">
        <v>33.8</v>
      </c>
      <c r="L160" s="9">
        <v>153.4</v>
      </c>
      <c r="M160" s="9">
        <v>29.6</v>
      </c>
      <c r="N160" s="9">
        <v>116.4</v>
      </c>
      <c r="O160" s="9">
        <v>100.4</v>
      </c>
      <c r="P160" s="9">
        <v>211.4</v>
      </c>
      <c r="Q160" s="9">
        <v>5.4</v>
      </c>
      <c r="R160" s="9">
        <v>100.4</v>
      </c>
      <c r="S160" s="9">
        <v>41.2</v>
      </c>
      <c r="T160" s="9">
        <v>31</v>
      </c>
      <c r="U160" s="9">
        <v>11.8</v>
      </c>
      <c r="V160" s="9">
        <v>10.2</v>
      </c>
      <c r="W160" s="9">
        <v>5.2</v>
      </c>
      <c r="X160" s="9">
        <v>1</v>
      </c>
      <c r="Y160" s="9">
        <v>62.4</v>
      </c>
      <c r="Z160" s="9">
        <v>10.6</v>
      </c>
      <c r="AA160" s="9">
        <v>3.8</v>
      </c>
      <c r="AB160" s="9">
        <v>9.4</v>
      </c>
      <c r="AC160" s="9">
        <v>4.8</v>
      </c>
      <c r="AD160" s="9">
        <v>136.2</v>
      </c>
      <c r="AE160" s="9">
        <v>7.6</v>
      </c>
      <c r="AF160" s="9">
        <v>61</v>
      </c>
      <c r="AG160" s="9">
        <v>23.8</v>
      </c>
      <c r="AH160" s="9">
        <v>8</v>
      </c>
      <c r="AI160" s="9">
        <v>113.2</v>
      </c>
      <c r="AJ160" s="9">
        <v>68.4</v>
      </c>
      <c r="AK160" s="9">
        <v>27.2</v>
      </c>
      <c r="AL160" s="9">
        <v>6</v>
      </c>
      <c r="AM160" s="9">
        <v>2</v>
      </c>
      <c r="AN160" s="9">
        <v>10.4</v>
      </c>
      <c r="AO160" s="9">
        <v>35.2</v>
      </c>
      <c r="AP160" s="9">
        <v>171.2</v>
      </c>
      <c r="AQ160" s="9">
        <v>196.6</v>
      </c>
      <c r="AR160" s="9">
        <v>12</v>
      </c>
      <c r="AS160" s="9">
        <v>0.8</v>
      </c>
      <c r="AT160" s="9">
        <v>2.8</v>
      </c>
      <c r="AU160" s="9">
        <v>4.6</v>
      </c>
      <c r="AV160" s="9">
        <v>216.8</v>
      </c>
      <c r="AW160" s="9">
        <v>151.4</v>
      </c>
      <c r="AX160" s="9">
        <v>57.8</v>
      </c>
      <c r="AY160" s="9">
        <v>0.8</v>
      </c>
      <c r="AZ160" s="9">
        <v>3.2</v>
      </c>
      <c r="BA160" s="9">
        <v>1</v>
      </c>
      <c r="BB160" s="9">
        <v>2.6</v>
      </c>
      <c r="BC160" s="9">
        <v>216.8</v>
      </c>
      <c r="BD160" s="9">
        <v>106.6</v>
      </c>
      <c r="BE160" s="9">
        <v>22.2</v>
      </c>
      <c r="BF160" s="9">
        <v>39.4</v>
      </c>
      <c r="BG160" s="9">
        <v>2.8</v>
      </c>
      <c r="BH160" s="9">
        <v>30.2</v>
      </c>
      <c r="BI160" s="9">
        <v>9.6</v>
      </c>
      <c r="BJ160" s="9">
        <v>6</v>
      </c>
      <c r="BK160" s="9">
        <v>0</v>
      </c>
      <c r="BL160" s="9">
        <v>216.8</v>
      </c>
      <c r="BM160" s="9">
        <v>82.4</v>
      </c>
      <c r="BN160" s="9">
        <v>7</v>
      </c>
      <c r="BO160" s="9">
        <v>40.2</v>
      </c>
      <c r="BP160" s="9">
        <v>0</v>
      </c>
      <c r="BQ160" s="9">
        <v>75.8</v>
      </c>
      <c r="BR160" s="9">
        <v>9.6</v>
      </c>
      <c r="BS160" s="9">
        <v>216.8</v>
      </c>
      <c r="BT160" s="9">
        <v>145.6</v>
      </c>
      <c r="BU160" s="9">
        <v>58.8</v>
      </c>
      <c r="BV160" s="9">
        <v>2.8</v>
      </c>
      <c r="BW160" s="9">
        <v>0</v>
      </c>
      <c r="BX160" s="9">
        <v>0</v>
      </c>
      <c r="BY160" s="9">
        <v>5</v>
      </c>
      <c r="BZ160" s="9">
        <v>9.6</v>
      </c>
      <c r="CA160" s="9">
        <v>3.4</v>
      </c>
      <c r="CB160" s="9">
        <v>1.8</v>
      </c>
      <c r="CC160" s="9">
        <v>0.8</v>
      </c>
      <c r="CD160" s="9">
        <v>3.6</v>
      </c>
      <c r="CE160" s="9">
        <v>213.4</v>
      </c>
      <c r="CF160" s="9">
        <v>211.6</v>
      </c>
      <c r="CG160" s="9">
        <v>1.8</v>
      </c>
      <c r="CH160" s="9">
        <v>0</v>
      </c>
      <c r="CI160" s="9">
        <v>6.8</v>
      </c>
      <c r="CJ160" s="9">
        <v>198.6</v>
      </c>
      <c r="CK160" s="9">
        <v>27.4</v>
      </c>
      <c r="CL160" s="9">
        <v>12</v>
      </c>
      <c r="CM160" s="9">
        <v>173.2</v>
      </c>
      <c r="CN160" s="9">
        <v>11.6</v>
      </c>
      <c r="CO160" s="9">
        <v>70.2</v>
      </c>
      <c r="CP160" s="9">
        <v>33.8</v>
      </c>
      <c r="CQ160" s="9">
        <v>8.8</v>
      </c>
      <c r="CR160" s="9">
        <v>0.8</v>
      </c>
      <c r="CS160" s="9">
        <v>2.8</v>
      </c>
      <c r="CT160" s="9">
        <v>173.2</v>
      </c>
      <c r="CU160" s="9">
        <v>45.2</v>
      </c>
      <c r="CV160" s="9">
        <v>26.8</v>
      </c>
      <c r="CW160" s="9">
        <v>3.6</v>
      </c>
      <c r="CX160" s="9">
        <v>5.8</v>
      </c>
      <c r="CY160" s="9">
        <v>8.2</v>
      </c>
      <c r="CZ160" s="9">
        <v>0.8</v>
      </c>
      <c r="DA160" s="9">
        <v>8.8</v>
      </c>
      <c r="DB160" s="9">
        <v>2</v>
      </c>
      <c r="DC160" s="9">
        <v>2.8</v>
      </c>
      <c r="DD160" s="9">
        <v>0</v>
      </c>
      <c r="DE160" s="9">
        <v>116.4</v>
      </c>
      <c r="DF160" s="9">
        <v>10.4</v>
      </c>
      <c r="DG160" s="9">
        <v>10.6</v>
      </c>
      <c r="DH160" s="9">
        <v>20.2</v>
      </c>
      <c r="DI160" s="9">
        <v>48</v>
      </c>
      <c r="DJ160" s="9">
        <v>27.2</v>
      </c>
      <c r="DK160" s="9">
        <v>116.4</v>
      </c>
      <c r="DL160" s="9">
        <v>32.2</v>
      </c>
      <c r="DM160" s="9">
        <v>1</v>
      </c>
      <c r="DN160" s="9">
        <v>6.4</v>
      </c>
      <c r="DO160" s="9">
        <v>0</v>
      </c>
      <c r="DP160" s="9">
        <v>0.8</v>
      </c>
      <c r="DQ160" s="9">
        <v>7.8</v>
      </c>
      <c r="DR160" s="9">
        <v>7.4</v>
      </c>
      <c r="DS160" s="9">
        <v>6.4</v>
      </c>
      <c r="DT160" s="9">
        <v>14.2</v>
      </c>
      <c r="DU160" s="9">
        <v>2</v>
      </c>
      <c r="DV160" s="9">
        <v>0</v>
      </c>
      <c r="DW160" s="9">
        <v>3.8</v>
      </c>
      <c r="DX160" s="9">
        <v>2</v>
      </c>
      <c r="DY160" s="9">
        <v>1</v>
      </c>
      <c r="DZ160" s="9">
        <v>4</v>
      </c>
      <c r="EA160" s="9">
        <v>9.4</v>
      </c>
      <c r="EB160" s="9">
        <v>10</v>
      </c>
      <c r="EC160" s="9">
        <v>8</v>
      </c>
      <c r="ED160" s="9">
        <v>116.4</v>
      </c>
      <c r="EE160" s="9">
        <v>15.6</v>
      </c>
      <c r="EF160" s="9">
        <v>20.6</v>
      </c>
      <c r="EG160" s="9">
        <v>4</v>
      </c>
      <c r="EH160" s="9">
        <v>12</v>
      </c>
      <c r="EI160" s="9">
        <v>35.4</v>
      </c>
      <c r="EJ160" s="9">
        <v>5.2</v>
      </c>
      <c r="EK160" s="9">
        <v>1.6</v>
      </c>
      <c r="EL160" s="9">
        <v>9.4</v>
      </c>
      <c r="EM160" s="9">
        <v>12.6</v>
      </c>
      <c r="EN160" s="9">
        <v>183</v>
      </c>
      <c r="EO160" s="9">
        <v>43.6</v>
      </c>
      <c r="EP160" s="9">
        <v>51.2</v>
      </c>
      <c r="EQ160" s="9">
        <v>23</v>
      </c>
      <c r="ER160" s="9">
        <v>12.6</v>
      </c>
      <c r="ES160" s="9">
        <v>52.6</v>
      </c>
      <c r="ET160" s="9">
        <v>125.6</v>
      </c>
      <c r="EU160" s="9">
        <v>100.4</v>
      </c>
      <c r="EV160" s="9">
        <v>25.2</v>
      </c>
      <c r="EW160" s="9">
        <v>23.6</v>
      </c>
      <c r="EX160" s="9">
        <v>1.6</v>
      </c>
      <c r="EY160" s="9">
        <v>100.4</v>
      </c>
      <c r="EZ160" s="9">
        <v>59.6</v>
      </c>
      <c r="FA160" s="9">
        <v>37.2</v>
      </c>
      <c r="FB160" s="9">
        <v>2.6</v>
      </c>
      <c r="FC160" s="9">
        <v>0</v>
      </c>
      <c r="FD160" s="9">
        <v>1</v>
      </c>
      <c r="FE160" s="9">
        <v>11.4</v>
      </c>
      <c r="FF160" s="9">
        <v>29.8</v>
      </c>
      <c r="FG160" s="9">
        <v>5.4</v>
      </c>
      <c r="FH160" s="9">
        <v>17.2</v>
      </c>
      <c r="FI160" s="9">
        <v>15.8</v>
      </c>
      <c r="FJ160" s="9">
        <v>6.6</v>
      </c>
      <c r="FK160" s="9">
        <v>0.8</v>
      </c>
      <c r="FL160" s="9">
        <v>0.8</v>
      </c>
      <c r="FM160" s="9">
        <v>0</v>
      </c>
      <c r="FN160" s="9">
        <v>6</v>
      </c>
      <c r="FO160" s="9">
        <v>1</v>
      </c>
      <c r="FP160" s="9">
        <v>1</v>
      </c>
      <c r="FQ160" s="9">
        <v>0</v>
      </c>
      <c r="FR160" s="9">
        <v>0</v>
      </c>
      <c r="FS160" s="9">
        <v>4.6</v>
      </c>
      <c r="FT160" s="9">
        <v>100.4</v>
      </c>
      <c r="FU160" s="9">
        <v>4</v>
      </c>
      <c r="FV160" s="9">
        <v>23.6</v>
      </c>
      <c r="FW160" s="9">
        <v>5.4</v>
      </c>
      <c r="FX160" s="9">
        <v>7</v>
      </c>
      <c r="FY160" s="9">
        <v>6</v>
      </c>
      <c r="FZ160" s="9">
        <v>0</v>
      </c>
      <c r="GA160" s="9">
        <v>3</v>
      </c>
      <c r="GB160" s="9">
        <v>3</v>
      </c>
      <c r="GC160" s="9">
        <v>4.6</v>
      </c>
      <c r="GD160" s="9">
        <v>6.8</v>
      </c>
      <c r="GE160" s="9">
        <v>2</v>
      </c>
      <c r="GF160" s="9">
        <v>21.2</v>
      </c>
      <c r="GG160" s="9">
        <v>16.6</v>
      </c>
      <c r="GH160" s="9">
        <v>0</v>
      </c>
      <c r="GI160" s="9">
        <v>2.8</v>
      </c>
      <c r="GJ160" s="9">
        <v>0.8</v>
      </c>
      <c r="GK160" s="9">
        <v>1</v>
      </c>
      <c r="GL160" s="9">
        <v>0</v>
      </c>
      <c r="GM160" s="9">
        <v>147.8</v>
      </c>
      <c r="GN160" s="9">
        <v>47.6</v>
      </c>
      <c r="GO160" s="9">
        <v>0</v>
      </c>
      <c r="GP160" s="9">
        <v>2.6</v>
      </c>
      <c r="GQ160" s="9">
        <v>14.6</v>
      </c>
      <c r="GR160" s="9">
        <v>0</v>
      </c>
      <c r="GS160" s="9">
        <v>55.6</v>
      </c>
      <c r="GT160" s="9">
        <v>17.4</v>
      </c>
      <c r="GU160" s="9">
        <v>0</v>
      </c>
      <c r="GV160" s="9">
        <v>0</v>
      </c>
      <c r="GW160" s="9">
        <v>8.2</v>
      </c>
      <c r="GX160" s="9">
        <v>1.8</v>
      </c>
    </row>
    <row r="161" spans="1:206" ht="12.75">
      <c r="A161" s="5" t="s">
        <v>496</v>
      </c>
      <c r="B161" s="9">
        <v>32.3</v>
      </c>
      <c r="C161" s="9">
        <v>1410.0768655288205</v>
      </c>
      <c r="D161" s="9">
        <v>83.03260434608627</v>
      </c>
      <c r="E161" s="9">
        <v>167.08427718913651</v>
      </c>
      <c r="F161" s="9">
        <v>192.45682620874436</v>
      </c>
      <c r="G161" s="9">
        <v>232.88228334812186</v>
      </c>
      <c r="H161" s="9">
        <v>311.4585660351097</v>
      </c>
      <c r="I161" s="9">
        <v>309.5401986881709</v>
      </c>
      <c r="J161" s="9">
        <v>113.6221097134506</v>
      </c>
      <c r="K161" s="9">
        <v>250.11688153522277</v>
      </c>
      <c r="L161" s="9">
        <v>859.5874697705168</v>
      </c>
      <c r="M161" s="9">
        <v>300.3725142230805</v>
      </c>
      <c r="N161" s="9">
        <v>679.163039128695</v>
      </c>
      <c r="O161" s="9">
        <v>730.9138264001252</v>
      </c>
      <c r="P161" s="9">
        <v>1408.0768655288205</v>
      </c>
      <c r="Q161" s="9">
        <v>2</v>
      </c>
      <c r="R161" s="9">
        <v>635.8720183725663</v>
      </c>
      <c r="S161" s="9">
        <v>184.80343441724517</v>
      </c>
      <c r="T161" s="9">
        <v>268.48388050872524</v>
      </c>
      <c r="U161" s="9">
        <v>90.48278441811507</v>
      </c>
      <c r="V161" s="9">
        <v>59.938879899786</v>
      </c>
      <c r="W161" s="9">
        <v>23.83562120500374</v>
      </c>
      <c r="X161" s="9">
        <v>8.327417923691215</v>
      </c>
      <c r="Y161" s="9">
        <v>373.1217182525184</v>
      </c>
      <c r="Z161" s="9">
        <v>174.77584077109105</v>
      </c>
      <c r="AA161" s="9">
        <v>2.2745098039215685</v>
      </c>
      <c r="AB161" s="9">
        <v>55.39438384049272</v>
      </c>
      <c r="AC161" s="9">
        <v>16.877551020408163</v>
      </c>
      <c r="AD161" s="9">
        <v>762.0287941263463</v>
      </c>
      <c r="AE161" s="9">
        <v>142.2746141935035</v>
      </c>
      <c r="AF161" s="9">
        <v>288.6200741166032</v>
      </c>
      <c r="AG161" s="9">
        <v>154.71614732849662</v>
      </c>
      <c r="AH161" s="9">
        <v>50.26118273396315</v>
      </c>
      <c r="AI161" s="9">
        <v>685.9680741861962</v>
      </c>
      <c r="AJ161" s="9">
        <v>429.3855629208205</v>
      </c>
      <c r="AK161" s="9">
        <v>190.73665988134385</v>
      </c>
      <c r="AL161" s="9">
        <v>79.45795709588184</v>
      </c>
      <c r="AM161" s="9">
        <v>24.52861144457783</v>
      </c>
      <c r="AN161" s="9">
        <v>169.43620926631522</v>
      </c>
      <c r="AO161" s="9">
        <v>162.68343859282842</v>
      </c>
      <c r="AP161" s="9">
        <v>1077.9572176696765</v>
      </c>
      <c r="AQ161" s="9">
        <v>1257.9722845660003</v>
      </c>
      <c r="AR161" s="9">
        <v>69.2254814969466</v>
      </c>
      <c r="AS161" s="9">
        <v>12.775840771091044</v>
      </c>
      <c r="AT161" s="9">
        <v>11.347826086956522</v>
      </c>
      <c r="AU161" s="9">
        <v>58.75543260782574</v>
      </c>
      <c r="AV161" s="9">
        <v>1410.0768655288205</v>
      </c>
      <c r="AW161" s="9">
        <v>1114.2542756232929</v>
      </c>
      <c r="AX161" s="9">
        <v>237.31172468987597</v>
      </c>
      <c r="AY161" s="9">
        <v>10.173913043478262</v>
      </c>
      <c r="AZ161" s="9">
        <v>22.274509803921568</v>
      </c>
      <c r="BA161" s="9">
        <v>14.10325869478226</v>
      </c>
      <c r="BB161" s="9">
        <v>3</v>
      </c>
      <c r="BC161" s="9">
        <v>1410.0768655288205</v>
      </c>
      <c r="BD161" s="9">
        <v>895.0198514188284</v>
      </c>
      <c r="BE161" s="9">
        <v>134.8858499921708</v>
      </c>
      <c r="BF161" s="9">
        <v>198.77502305269934</v>
      </c>
      <c r="BG161" s="9">
        <v>20.682116324790783</v>
      </c>
      <c r="BH161" s="9">
        <v>92.74631591767142</v>
      </c>
      <c r="BI161" s="9">
        <v>40.74344520416862</v>
      </c>
      <c r="BJ161" s="9">
        <v>24.224263618490877</v>
      </c>
      <c r="BK161" s="9">
        <v>3</v>
      </c>
      <c r="BL161" s="9">
        <v>1410.0768655288205</v>
      </c>
      <c r="BM161" s="9">
        <v>522.6831254240827</v>
      </c>
      <c r="BN161" s="9">
        <v>62.823633801346624</v>
      </c>
      <c r="BO161" s="9">
        <v>184.5138403187362</v>
      </c>
      <c r="BP161" s="9">
        <v>1</v>
      </c>
      <c r="BQ161" s="9">
        <v>496.7697861753397</v>
      </c>
      <c r="BR161" s="9">
        <v>127.13297492910208</v>
      </c>
      <c r="BS161" s="9">
        <v>1410.0768655288205</v>
      </c>
      <c r="BT161" s="9">
        <v>1069.7715955947597</v>
      </c>
      <c r="BU161" s="9">
        <v>257.4448214068236</v>
      </c>
      <c r="BV161" s="9">
        <v>10.722932651321399</v>
      </c>
      <c r="BW161" s="9">
        <v>5.2745098039215685</v>
      </c>
      <c r="BX161" s="9">
        <v>9.722932651321397</v>
      </c>
      <c r="BY161" s="9">
        <v>30.89684569479966</v>
      </c>
      <c r="BZ161" s="9">
        <v>66.86300607199401</v>
      </c>
      <c r="CA161" s="9">
        <v>9.274509803921568</v>
      </c>
      <c r="CB161" s="9">
        <v>11.979591836734693</v>
      </c>
      <c r="CC161" s="9">
        <v>16.979591836734695</v>
      </c>
      <c r="CD161" s="9">
        <v>28.629312594603057</v>
      </c>
      <c r="CE161" s="9">
        <v>1359.0877394436036</v>
      </c>
      <c r="CF161" s="9">
        <v>1343.6393165962038</v>
      </c>
      <c r="CG161" s="9">
        <v>12.44842284739983</v>
      </c>
      <c r="CH161" s="9">
        <v>3</v>
      </c>
      <c r="CI161" s="9">
        <v>45.929345651304004</v>
      </c>
      <c r="CJ161" s="9">
        <v>1299.9042921516434</v>
      </c>
      <c r="CK161" s="9">
        <v>235.30107695252013</v>
      </c>
      <c r="CL161" s="9">
        <v>60.7827130852341</v>
      </c>
      <c r="CM161" s="9">
        <v>1046.337874280147</v>
      </c>
      <c r="CN161" s="9">
        <v>139.25552829827583</v>
      </c>
      <c r="CO161" s="9">
        <v>312.0917758407711</v>
      </c>
      <c r="CP161" s="9">
        <v>128.28035562050908</v>
      </c>
      <c r="CQ161" s="9">
        <v>62.57896201959045</v>
      </c>
      <c r="CR161" s="9">
        <v>6.428014684134523</v>
      </c>
      <c r="CS161" s="9">
        <v>3.1739130434782608</v>
      </c>
      <c r="CT161" s="9">
        <v>1046.337874280147</v>
      </c>
      <c r="CU161" s="9">
        <v>394.52932477338766</v>
      </c>
      <c r="CV161" s="9">
        <v>214.8294796179341</v>
      </c>
      <c r="CW161" s="9">
        <v>21.91325225742471</v>
      </c>
      <c r="CX161" s="9">
        <v>60.49045705238617</v>
      </c>
      <c r="CY161" s="9">
        <v>73.18344729196026</v>
      </c>
      <c r="CZ161" s="9">
        <v>24.112688553682343</v>
      </c>
      <c r="DA161" s="9">
        <v>62.57896201959045</v>
      </c>
      <c r="DB161" s="9">
        <v>13.722932651321399</v>
      </c>
      <c r="DC161" s="9">
        <v>14.274509803921568</v>
      </c>
      <c r="DD161" s="9">
        <v>5.448422847399829</v>
      </c>
      <c r="DE161" s="9">
        <v>586.0556744436906</v>
      </c>
      <c r="DF161" s="9">
        <v>43.698314108252</v>
      </c>
      <c r="DG161" s="9">
        <v>138.4635941333055</v>
      </c>
      <c r="DH161" s="9">
        <v>84.66878925483236</v>
      </c>
      <c r="DI161" s="9">
        <v>207.61464585834332</v>
      </c>
      <c r="DJ161" s="9">
        <v>111.61033108895732</v>
      </c>
      <c r="DK161" s="9">
        <v>586.0556744436906</v>
      </c>
      <c r="DL161" s="9">
        <v>32.57617829740592</v>
      </c>
      <c r="DM161" s="9">
        <v>13.153504880212955</v>
      </c>
      <c r="DN161" s="9">
        <v>37.51662404092072</v>
      </c>
      <c r="DO161" s="9">
        <v>3</v>
      </c>
      <c r="DP161" s="9">
        <v>9</v>
      </c>
      <c r="DQ161" s="9">
        <v>78.75553699740766</v>
      </c>
      <c r="DR161" s="9">
        <v>88.74344520416864</v>
      </c>
      <c r="DS161" s="9">
        <v>21.304452215668874</v>
      </c>
      <c r="DT161" s="9">
        <v>50.83562120500374</v>
      </c>
      <c r="DU161" s="9">
        <v>22.092280390417038</v>
      </c>
      <c r="DV161" s="9">
        <v>5.25154409589923</v>
      </c>
      <c r="DW161" s="9">
        <v>5</v>
      </c>
      <c r="DX161" s="9">
        <v>32.00276632392087</v>
      </c>
      <c r="DY161" s="9">
        <v>24.082850531516954</v>
      </c>
      <c r="DZ161" s="9">
        <v>28.611461976094787</v>
      </c>
      <c r="EA161" s="9">
        <v>42.87654192111627</v>
      </c>
      <c r="EB161" s="9">
        <v>69.7420011482854</v>
      </c>
      <c r="EC161" s="9">
        <v>21.510865215651478</v>
      </c>
      <c r="ED161" s="9">
        <v>586.0556744436906</v>
      </c>
      <c r="EE161" s="9">
        <v>44.97969622631661</v>
      </c>
      <c r="EF161" s="9">
        <v>69.31675278807175</v>
      </c>
      <c r="EG161" s="9">
        <v>61.58273744280321</v>
      </c>
      <c r="EH161" s="9">
        <v>56.34281538702438</v>
      </c>
      <c r="EI161" s="9">
        <v>137.64704142526574</v>
      </c>
      <c r="EJ161" s="9">
        <v>55.906379943281664</v>
      </c>
      <c r="EK161" s="9">
        <v>52.51918158567775</v>
      </c>
      <c r="EL161" s="9">
        <v>41.54912399742506</v>
      </c>
      <c r="EM161" s="9">
        <v>66.21194564782435</v>
      </c>
      <c r="EN161" s="9">
        <v>1159.9599839935975</v>
      </c>
      <c r="EO161" s="9">
        <v>369.7123545070202</v>
      </c>
      <c r="EP161" s="9">
        <v>291.22920472536845</v>
      </c>
      <c r="EQ161" s="9">
        <v>152.45160672964838</v>
      </c>
      <c r="ER161" s="9">
        <v>91.17789724585487</v>
      </c>
      <c r="ES161" s="9">
        <v>255.38892078570558</v>
      </c>
      <c r="ET161" s="9">
        <v>713.9019607843137</v>
      </c>
      <c r="EU161" s="9">
        <v>635.8720183725663</v>
      </c>
      <c r="EV161" s="9">
        <v>78.0299424117473</v>
      </c>
      <c r="EW161" s="9">
        <v>33.15350488021296</v>
      </c>
      <c r="EX161" s="9">
        <v>44.87643753153435</v>
      </c>
      <c r="EY161" s="9">
        <v>635.8720183725663</v>
      </c>
      <c r="EZ161" s="9">
        <v>246.80117264297022</v>
      </c>
      <c r="FA161" s="9">
        <v>196.38020425561527</v>
      </c>
      <c r="FB161" s="9">
        <v>182.619882735703</v>
      </c>
      <c r="FC161" s="9">
        <v>9.896845694799659</v>
      </c>
      <c r="FD161" s="9">
        <v>0.17391304347826086</v>
      </c>
      <c r="FE161" s="9">
        <v>77.83562120500373</v>
      </c>
      <c r="FF161" s="9">
        <v>106.96781321224142</v>
      </c>
      <c r="FG161" s="9">
        <v>77.86411956086782</v>
      </c>
      <c r="FH161" s="9">
        <v>115.63574995215478</v>
      </c>
      <c r="FI161" s="9">
        <v>74.06686152721959</v>
      </c>
      <c r="FJ161" s="9">
        <v>33.16991144283801</v>
      </c>
      <c r="FK161" s="9">
        <v>23.04779303025558</v>
      </c>
      <c r="FL161" s="9">
        <v>32.123666858047564</v>
      </c>
      <c r="FM161" s="9">
        <v>2.2745098039215685</v>
      </c>
      <c r="FN161" s="9">
        <v>43.949753814569306</v>
      </c>
      <c r="FO161" s="9">
        <v>26.782713085234093</v>
      </c>
      <c r="FP161" s="9">
        <v>7</v>
      </c>
      <c r="FQ161" s="9">
        <v>0</v>
      </c>
      <c r="FR161" s="9">
        <v>2</v>
      </c>
      <c r="FS161" s="9">
        <v>13.153504880212955</v>
      </c>
      <c r="FT161" s="9">
        <v>635.8720183725663</v>
      </c>
      <c r="FU161" s="9">
        <v>41.327417923691215</v>
      </c>
      <c r="FV161" s="9">
        <v>157.14028219983646</v>
      </c>
      <c r="FW161" s="9">
        <v>60.87909946587331</v>
      </c>
      <c r="FX161" s="9">
        <v>41.48092280390417</v>
      </c>
      <c r="FY161" s="9">
        <v>43.949753814569306</v>
      </c>
      <c r="FZ161" s="9">
        <v>10.622335890878091</v>
      </c>
      <c r="GA161" s="9">
        <v>8.327417923691215</v>
      </c>
      <c r="GB161" s="9">
        <v>25</v>
      </c>
      <c r="GC161" s="9">
        <v>32.27450980392157</v>
      </c>
      <c r="GD161" s="9">
        <v>45.56111140108217</v>
      </c>
      <c r="GE161" s="9">
        <v>68.06099831236843</v>
      </c>
      <c r="GF161" s="9">
        <v>199.22435060980914</v>
      </c>
      <c r="GG161" s="9">
        <v>143.54367834090158</v>
      </c>
      <c r="GH161" s="9">
        <v>0</v>
      </c>
      <c r="GI161" s="9">
        <v>36</v>
      </c>
      <c r="GJ161" s="9">
        <v>1.2745098039215685</v>
      </c>
      <c r="GK161" s="9">
        <v>11.446978791516607</v>
      </c>
      <c r="GL161" s="9">
        <v>6.959183673469388</v>
      </c>
      <c r="GM161" s="9">
        <v>779.4010299772083</v>
      </c>
      <c r="GN161" s="9">
        <v>111.9959810010961</v>
      </c>
      <c r="GO161" s="9">
        <v>0</v>
      </c>
      <c r="GP161" s="9">
        <v>13.79624893435635</v>
      </c>
      <c r="GQ161" s="9">
        <v>107.58860065765437</v>
      </c>
      <c r="GR161" s="9">
        <v>13</v>
      </c>
      <c r="GS161" s="9">
        <v>341.8839187849053</v>
      </c>
      <c r="GT161" s="9">
        <v>96.73001374462828</v>
      </c>
      <c r="GU161" s="9">
        <v>1.2745098039215685</v>
      </c>
      <c r="GV161" s="9">
        <v>12.173913043478262</v>
      </c>
      <c r="GW161" s="9">
        <v>67.55023748629887</v>
      </c>
      <c r="GX161" s="9">
        <v>13.407606520869217</v>
      </c>
    </row>
    <row r="162" spans="1:206" ht="12.75">
      <c r="A162" s="5" t="s">
        <v>381</v>
      </c>
      <c r="B162" s="9">
        <v>162.61</v>
      </c>
      <c r="C162" s="9">
        <v>215.01532363393372</v>
      </c>
      <c r="D162" s="9">
        <v>10.097560975609756</v>
      </c>
      <c r="E162" s="9">
        <v>22.87813079002521</v>
      </c>
      <c r="F162" s="9">
        <v>28.027242353369985</v>
      </c>
      <c r="G162" s="9">
        <v>36.100315888588526</v>
      </c>
      <c r="H162" s="9">
        <v>69.61953649424414</v>
      </c>
      <c r="I162" s="9">
        <v>40.90873857181909</v>
      </c>
      <c r="J162" s="9">
        <v>7.383798560277009</v>
      </c>
      <c r="K162" s="9">
        <v>32.97569176563496</v>
      </c>
      <c r="L162" s="9">
        <v>146.13690732922274</v>
      </c>
      <c r="M162" s="9">
        <v>35.902724539076026</v>
      </c>
      <c r="N162" s="9">
        <v>112.20248458524435</v>
      </c>
      <c r="O162" s="9">
        <v>102.81283904868937</v>
      </c>
      <c r="P162" s="9">
        <v>208.63176199009808</v>
      </c>
      <c r="Q162" s="9">
        <v>6.383561643835616</v>
      </c>
      <c r="R162" s="9">
        <v>89.73110287640858</v>
      </c>
      <c r="S162" s="9">
        <v>27.316389757919996</v>
      </c>
      <c r="T162" s="9">
        <v>29.29134951249886</v>
      </c>
      <c r="U162" s="9">
        <v>14.994608632263159</v>
      </c>
      <c r="V162" s="9">
        <v>13.907122680193178</v>
      </c>
      <c r="W162" s="9">
        <v>3.2094371715821763</v>
      </c>
      <c r="X162" s="9">
        <v>1.0121951219512195</v>
      </c>
      <c r="Y162" s="9">
        <v>62.918786258846396</v>
      </c>
      <c r="Z162" s="9">
        <v>7.094386902773137</v>
      </c>
      <c r="AA162" s="9">
        <v>12.249652218813594</v>
      </c>
      <c r="AB162" s="9">
        <v>5.761570938249856</v>
      </c>
      <c r="AC162" s="9">
        <v>1.12178416304711</v>
      </c>
      <c r="AD162" s="9">
        <v>131.34713422227622</v>
      </c>
      <c r="AE162" s="9">
        <v>9.352507365671414</v>
      </c>
      <c r="AF162" s="9">
        <v>46.06576557421863</v>
      </c>
      <c r="AG162" s="9">
        <v>23.296838076724477</v>
      </c>
      <c r="AH162" s="9">
        <v>11.015991859794065</v>
      </c>
      <c r="AI162" s="9">
        <v>121.25450900586216</v>
      </c>
      <c r="AJ162" s="9">
        <v>69.26690155818122</v>
      </c>
      <c r="AK162" s="9">
        <v>18.044634450080494</v>
      </c>
      <c r="AL162" s="9">
        <v>3.8765513470825868</v>
      </c>
      <c r="AM162" s="9">
        <v>2.5727272727272728</v>
      </c>
      <c r="AN162" s="9">
        <v>13.261847340764815</v>
      </c>
      <c r="AO162" s="9">
        <v>18.156677702517996</v>
      </c>
      <c r="AP162" s="9">
        <v>183.5967985906509</v>
      </c>
      <c r="AQ162" s="9">
        <v>182.86838684202533</v>
      </c>
      <c r="AR162" s="9">
        <v>20.646590529417125</v>
      </c>
      <c r="AS162" s="9">
        <v>2</v>
      </c>
      <c r="AT162" s="9">
        <v>1.5727272727272728</v>
      </c>
      <c r="AU162" s="9">
        <v>7.927618989763995</v>
      </c>
      <c r="AV162" s="9">
        <v>215.01532363393372</v>
      </c>
      <c r="AW162" s="9">
        <v>141.83001852808067</v>
      </c>
      <c r="AX162" s="9">
        <v>63.60822829025302</v>
      </c>
      <c r="AY162" s="9">
        <v>0.03959238222519211</v>
      </c>
      <c r="AZ162" s="9">
        <v>0</v>
      </c>
      <c r="BA162" s="9">
        <v>4.909962640099627</v>
      </c>
      <c r="BB162" s="9">
        <v>1.0273972602739727</v>
      </c>
      <c r="BC162" s="9">
        <v>215.01532363393372</v>
      </c>
      <c r="BD162" s="9">
        <v>84.79227287914225</v>
      </c>
      <c r="BE162" s="9">
        <v>50.13448956656441</v>
      </c>
      <c r="BF162" s="9">
        <v>40.31276007654223</v>
      </c>
      <c r="BG162" s="9">
        <v>3.903228745861556</v>
      </c>
      <c r="BH162" s="9">
        <v>17.482856969291984</v>
      </c>
      <c r="BI162" s="9">
        <v>9.348780487804877</v>
      </c>
      <c r="BJ162" s="9">
        <v>8.040934908726422</v>
      </c>
      <c r="BK162" s="9">
        <v>1</v>
      </c>
      <c r="BL162" s="9">
        <v>215.01532363393372</v>
      </c>
      <c r="BM162" s="9">
        <v>72.42360659721167</v>
      </c>
      <c r="BN162" s="9">
        <v>10.07759013455639</v>
      </c>
      <c r="BO162" s="9">
        <v>22.59542569024694</v>
      </c>
      <c r="BP162" s="9">
        <v>0</v>
      </c>
      <c r="BQ162" s="9">
        <v>84.44672417458919</v>
      </c>
      <c r="BR162" s="9">
        <v>25.404987394830364</v>
      </c>
      <c r="BS162" s="9">
        <v>215.01532363393372</v>
      </c>
      <c r="BT162" s="9">
        <v>132.6221759863925</v>
      </c>
      <c r="BU162" s="9">
        <v>70.78186981745284</v>
      </c>
      <c r="BV162" s="9">
        <v>2.31529933481153</v>
      </c>
      <c r="BW162" s="9">
        <v>0.012195121951219513</v>
      </c>
      <c r="BX162" s="9">
        <v>0.0273972602739726</v>
      </c>
      <c r="BY162" s="9">
        <v>4.309838107098381</v>
      </c>
      <c r="BZ162" s="9">
        <v>9.283783373325639</v>
      </c>
      <c r="CA162" s="9">
        <v>0.2191780821917808</v>
      </c>
      <c r="CB162" s="9">
        <v>2.0547945205479454</v>
      </c>
      <c r="CC162" s="9">
        <v>0.012195121951219513</v>
      </c>
      <c r="CD162" s="9">
        <v>6.997615648634693</v>
      </c>
      <c r="CE162" s="9">
        <v>210.97873826808006</v>
      </c>
      <c r="CF162" s="9">
        <v>210.97873826808006</v>
      </c>
      <c r="CG162" s="9">
        <v>0</v>
      </c>
      <c r="CH162" s="9">
        <v>0</v>
      </c>
      <c r="CI162" s="9">
        <v>18.509379461166965</v>
      </c>
      <c r="CJ162" s="9">
        <v>181.24320991404187</v>
      </c>
      <c r="CK162" s="9">
        <v>28.89316587188288</v>
      </c>
      <c r="CL162" s="9">
        <v>13.57185250432828</v>
      </c>
      <c r="CM162" s="9">
        <v>174.65583330802176</v>
      </c>
      <c r="CN162" s="9">
        <v>22.95034474379613</v>
      </c>
      <c r="CO162" s="9">
        <v>50.472541991920544</v>
      </c>
      <c r="CP162" s="9">
        <v>51.490878717006346</v>
      </c>
      <c r="CQ162" s="9">
        <v>4.730376940133038</v>
      </c>
      <c r="CR162" s="9">
        <v>0.5849223946784923</v>
      </c>
      <c r="CS162" s="9">
        <v>0</v>
      </c>
      <c r="CT162" s="9">
        <v>174.65583330802176</v>
      </c>
      <c r="CU162" s="9">
        <v>44.4267685204872</v>
      </c>
      <c r="CV162" s="9">
        <v>25.492248580020046</v>
      </c>
      <c r="CW162" s="9">
        <v>7.806554688211889</v>
      </c>
      <c r="CX162" s="9">
        <v>4.051787504176412</v>
      </c>
      <c r="CY162" s="9">
        <v>3.0273972602739727</v>
      </c>
      <c r="CZ162" s="9">
        <v>4.048780487804878</v>
      </c>
      <c r="DA162" s="9">
        <v>4.730376940133038</v>
      </c>
      <c r="DB162" s="9">
        <v>0.5849223946784923</v>
      </c>
      <c r="DC162" s="9">
        <v>2</v>
      </c>
      <c r="DD162" s="9">
        <v>0</v>
      </c>
      <c r="DE162" s="9">
        <v>125.49868784740151</v>
      </c>
      <c r="DF162" s="9">
        <v>15.75238283267017</v>
      </c>
      <c r="DG162" s="9">
        <v>18.501855845457584</v>
      </c>
      <c r="DH162" s="9">
        <v>9.701315189988762</v>
      </c>
      <c r="DI162" s="9">
        <v>39.34323421316405</v>
      </c>
      <c r="DJ162" s="9">
        <v>42.19989976612095</v>
      </c>
      <c r="DK162" s="9">
        <v>125.49868784740151</v>
      </c>
      <c r="DL162" s="9">
        <v>24.504862861829118</v>
      </c>
      <c r="DM162" s="9">
        <v>1.0273972602739727</v>
      </c>
      <c r="DN162" s="9">
        <v>9.709783434073444</v>
      </c>
      <c r="DO162" s="9">
        <v>0</v>
      </c>
      <c r="DP162" s="9">
        <v>1.1454545454545455</v>
      </c>
      <c r="DQ162" s="9">
        <v>6.576524010570118</v>
      </c>
      <c r="DR162" s="9">
        <v>6.6702882483370285</v>
      </c>
      <c r="DS162" s="9">
        <v>3.1698447893569845</v>
      </c>
      <c r="DT162" s="9">
        <v>24.294216808917778</v>
      </c>
      <c r="DU162" s="9">
        <v>0.6001245330012454</v>
      </c>
      <c r="DV162" s="9">
        <v>1</v>
      </c>
      <c r="DW162" s="9">
        <v>2.094386902773137</v>
      </c>
      <c r="DX162" s="9">
        <v>6.185046927679737</v>
      </c>
      <c r="DY162" s="9">
        <v>6.373100871731008</v>
      </c>
      <c r="DZ162" s="9">
        <v>2.1698447893569845</v>
      </c>
      <c r="EA162" s="9">
        <v>12.594733165264405</v>
      </c>
      <c r="EB162" s="9">
        <v>12.625304498374996</v>
      </c>
      <c r="EC162" s="9">
        <v>4.7577742004070105</v>
      </c>
      <c r="ED162" s="9">
        <v>125.49868784740151</v>
      </c>
      <c r="EE162" s="9">
        <v>20.063010661239865</v>
      </c>
      <c r="EF162" s="9">
        <v>17.04338912006804</v>
      </c>
      <c r="EG162" s="9">
        <v>11.840035841205236</v>
      </c>
      <c r="EH162" s="9">
        <v>7.124861039394951</v>
      </c>
      <c r="EI162" s="9">
        <v>30.21519910093248</v>
      </c>
      <c r="EJ162" s="9">
        <v>10.370813716854478</v>
      </c>
      <c r="EK162" s="9">
        <v>2.024390243902439</v>
      </c>
      <c r="EL162" s="9">
        <v>11.530750539136774</v>
      </c>
      <c r="EM162" s="9">
        <v>15.286237584667255</v>
      </c>
      <c r="EN162" s="9">
        <v>182.03963186829876</v>
      </c>
      <c r="EO162" s="9">
        <v>35.596768216748174</v>
      </c>
      <c r="EP162" s="9">
        <v>37.38275673541293</v>
      </c>
      <c r="EQ162" s="9">
        <v>25.448306654922092</v>
      </c>
      <c r="ER162" s="9">
        <v>10.907745345199405</v>
      </c>
      <c r="ES162" s="9">
        <v>72.70405491601616</v>
      </c>
      <c r="ET162" s="9">
        <v>135.7016644898703</v>
      </c>
      <c r="EU162" s="9">
        <v>89.73110287640858</v>
      </c>
      <c r="EV162" s="9">
        <v>45.97056161346171</v>
      </c>
      <c r="EW162" s="9">
        <v>42.34303982018649</v>
      </c>
      <c r="EX162" s="9">
        <v>3.6275217932752177</v>
      </c>
      <c r="EY162" s="9">
        <v>89.73110287640858</v>
      </c>
      <c r="EZ162" s="9">
        <v>56.434431856149196</v>
      </c>
      <c r="FA162" s="9">
        <v>23.353227227166418</v>
      </c>
      <c r="FB162" s="9">
        <v>7.1460772104607715</v>
      </c>
      <c r="FC162" s="9">
        <v>1.6397169152264375</v>
      </c>
      <c r="FD162" s="9">
        <v>1.157649667405765</v>
      </c>
      <c r="FE162" s="9">
        <v>9.2503720803086</v>
      </c>
      <c r="FF162" s="9">
        <v>18.0660176776114</v>
      </c>
      <c r="FG162" s="9">
        <v>6.2710354463445</v>
      </c>
      <c r="FH162" s="9">
        <v>11.49796191112596</v>
      </c>
      <c r="FI162" s="9">
        <v>15.076967469550162</v>
      </c>
      <c r="FJ162" s="9">
        <v>3.8277708592777087</v>
      </c>
      <c r="FK162" s="9">
        <v>4.9946086322631595</v>
      </c>
      <c r="FL162" s="9">
        <v>5.1698447893569845</v>
      </c>
      <c r="FM162" s="9">
        <v>0.012195121951219513</v>
      </c>
      <c r="FN162" s="9">
        <v>4.197242049630957</v>
      </c>
      <c r="FO162" s="9">
        <v>6.7821644443094495</v>
      </c>
      <c r="FP162" s="9">
        <v>0</v>
      </c>
      <c r="FQ162" s="9">
        <v>0</v>
      </c>
      <c r="FR162" s="9">
        <v>0</v>
      </c>
      <c r="FS162" s="9">
        <v>4.584922394678492</v>
      </c>
      <c r="FT162" s="9">
        <v>89.73110287640858</v>
      </c>
      <c r="FU162" s="9">
        <v>1</v>
      </c>
      <c r="FV162" s="9">
        <v>24.444054308538103</v>
      </c>
      <c r="FW162" s="9">
        <v>9.073170731707316</v>
      </c>
      <c r="FX162" s="9">
        <v>3.597117516629712</v>
      </c>
      <c r="FY162" s="9">
        <v>4.197242049630957</v>
      </c>
      <c r="FZ162" s="9">
        <v>2.6245147769036845</v>
      </c>
      <c r="GA162" s="9">
        <v>0.5727272727272728</v>
      </c>
      <c r="GB162" s="9">
        <v>1</v>
      </c>
      <c r="GC162" s="9">
        <v>6.040934908726422</v>
      </c>
      <c r="GD162" s="9">
        <v>3.2094371715821763</v>
      </c>
      <c r="GE162" s="9">
        <v>4.174361388694834</v>
      </c>
      <c r="GF162" s="9">
        <v>23.301187619597243</v>
      </c>
      <c r="GG162" s="9">
        <v>20.42162925614312</v>
      </c>
      <c r="GH162" s="9">
        <v>0</v>
      </c>
      <c r="GI162" s="9">
        <v>1.039592382225192</v>
      </c>
      <c r="GJ162" s="9">
        <v>0.6549190535491906</v>
      </c>
      <c r="GK162" s="9">
        <v>1.1728518057285182</v>
      </c>
      <c r="GL162" s="9">
        <v>0.012195121951219513</v>
      </c>
      <c r="GM162" s="9">
        <v>156.2321538134435</v>
      </c>
      <c r="GN162" s="9">
        <v>52.889089694134796</v>
      </c>
      <c r="GO162" s="9">
        <v>1</v>
      </c>
      <c r="GP162" s="9">
        <v>0</v>
      </c>
      <c r="GQ162" s="9">
        <v>13.114342556875133</v>
      </c>
      <c r="GR162" s="9">
        <v>0</v>
      </c>
      <c r="GS162" s="9">
        <v>53.28304832487926</v>
      </c>
      <c r="GT162" s="9">
        <v>17.22542903137624</v>
      </c>
      <c r="GU162" s="9">
        <v>0</v>
      </c>
      <c r="GV162" s="9">
        <v>4.027397260273973</v>
      </c>
      <c r="GW162" s="9">
        <v>11.641059441727668</v>
      </c>
      <c r="GX162" s="9">
        <v>3.0517875041764118</v>
      </c>
    </row>
    <row r="163" spans="1:206" ht="12.75">
      <c r="A163" s="5" t="s">
        <v>497</v>
      </c>
      <c r="B163" s="9">
        <v>88.44</v>
      </c>
      <c r="C163" s="9">
        <v>619.219512195122</v>
      </c>
      <c r="D163" s="9">
        <v>40.80487804878049</v>
      </c>
      <c r="E163" s="9">
        <v>101.4390243902439</v>
      </c>
      <c r="F163" s="9">
        <v>66.5609756097561</v>
      </c>
      <c r="G163" s="9">
        <v>115.14634146341464</v>
      </c>
      <c r="H163" s="9">
        <v>161.0487804878049</v>
      </c>
      <c r="I163" s="9">
        <v>105.41463414634146</v>
      </c>
      <c r="J163" s="9">
        <v>28.804878048780488</v>
      </c>
      <c r="K163" s="9">
        <v>142.2439024390244</v>
      </c>
      <c r="L163" s="9">
        <v>393.5121951219512</v>
      </c>
      <c r="M163" s="9">
        <v>83.46341463414635</v>
      </c>
      <c r="N163" s="9">
        <v>311.9756097560976</v>
      </c>
      <c r="O163" s="9">
        <v>307.2439024390244</v>
      </c>
      <c r="P163" s="9">
        <v>618.219512195122</v>
      </c>
      <c r="Q163" s="9">
        <v>1</v>
      </c>
      <c r="R163" s="9">
        <v>255.3658536585366</v>
      </c>
      <c r="S163" s="9">
        <v>66.51219512195122</v>
      </c>
      <c r="T163" s="9">
        <v>96.41463414634146</v>
      </c>
      <c r="U163" s="9">
        <v>34.78048780487805</v>
      </c>
      <c r="V163" s="9">
        <v>41.75609756097561</v>
      </c>
      <c r="W163" s="9">
        <v>10.902439024390244</v>
      </c>
      <c r="X163" s="9">
        <v>5</v>
      </c>
      <c r="Y163" s="9">
        <v>205.7317073170732</v>
      </c>
      <c r="Z163" s="9">
        <v>3.951219512195122</v>
      </c>
      <c r="AA163" s="9">
        <v>9.951219512195122</v>
      </c>
      <c r="AB163" s="9">
        <v>22.829268292682926</v>
      </c>
      <c r="AC163" s="9">
        <v>5.951219512195122</v>
      </c>
      <c r="AD163" s="9">
        <v>386.6341463414634</v>
      </c>
      <c r="AE163" s="9">
        <v>18.853658536585364</v>
      </c>
      <c r="AF163" s="9">
        <v>119.2439024390244</v>
      </c>
      <c r="AG163" s="9">
        <v>92.3658536585366</v>
      </c>
      <c r="AH163" s="9">
        <v>24.902439024390244</v>
      </c>
      <c r="AI163" s="9">
        <v>377.0243902439024</v>
      </c>
      <c r="AJ163" s="9">
        <v>166.7560975609756</v>
      </c>
      <c r="AK163" s="9">
        <v>58.58536585365854</v>
      </c>
      <c r="AL163" s="9">
        <v>13.853658536585366</v>
      </c>
      <c r="AM163" s="9">
        <v>3</v>
      </c>
      <c r="AN163" s="9">
        <v>25.75609756097561</v>
      </c>
      <c r="AO163" s="9">
        <v>58.75609756097561</v>
      </c>
      <c r="AP163" s="9">
        <v>534.7073170731708</v>
      </c>
      <c r="AQ163" s="9">
        <v>563.5121951219512</v>
      </c>
      <c r="AR163" s="9">
        <v>29.829268292682926</v>
      </c>
      <c r="AS163" s="9">
        <v>5.926829268292683</v>
      </c>
      <c r="AT163" s="9">
        <v>5</v>
      </c>
      <c r="AU163" s="9">
        <v>14.951219512195122</v>
      </c>
      <c r="AV163" s="9">
        <v>619.219512195122</v>
      </c>
      <c r="AW163" s="9">
        <v>470.9512195121951</v>
      </c>
      <c r="AX163" s="9">
        <v>132.3658536585366</v>
      </c>
      <c r="AY163" s="9">
        <v>1</v>
      </c>
      <c r="AZ163" s="9">
        <v>2.926829268292683</v>
      </c>
      <c r="BA163" s="9">
        <v>3.975609756097561</v>
      </c>
      <c r="BB163" s="9">
        <v>0</v>
      </c>
      <c r="BC163" s="9">
        <v>619.219512195122</v>
      </c>
      <c r="BD163" s="9">
        <v>372.5853658536585</v>
      </c>
      <c r="BE163" s="9">
        <v>63.73170731707317</v>
      </c>
      <c r="BF163" s="9">
        <v>87.4390243902439</v>
      </c>
      <c r="BG163" s="9">
        <v>16.829268292682926</v>
      </c>
      <c r="BH163" s="9">
        <v>45.75609756097561</v>
      </c>
      <c r="BI163" s="9">
        <v>22.951219512195124</v>
      </c>
      <c r="BJ163" s="9">
        <v>9.926829268292682</v>
      </c>
      <c r="BK163" s="9">
        <v>0</v>
      </c>
      <c r="BL163" s="9">
        <v>619.219512195122</v>
      </c>
      <c r="BM163" s="9">
        <v>232.41463414634146</v>
      </c>
      <c r="BN163" s="9">
        <v>29.731707317073173</v>
      </c>
      <c r="BO163" s="9">
        <v>135.609756097561</v>
      </c>
      <c r="BP163" s="9">
        <v>4</v>
      </c>
      <c r="BQ163" s="9">
        <v>177.8048780487805</v>
      </c>
      <c r="BR163" s="9">
        <v>38.65853658536585</v>
      </c>
      <c r="BS163" s="9">
        <v>619.219512195122</v>
      </c>
      <c r="BT163" s="9">
        <v>458.9756097560976</v>
      </c>
      <c r="BU163" s="9">
        <v>143.3658536585366</v>
      </c>
      <c r="BV163" s="9">
        <v>3.975609756097561</v>
      </c>
      <c r="BW163" s="9">
        <v>1.975609756097561</v>
      </c>
      <c r="BX163" s="9">
        <v>0</v>
      </c>
      <c r="BY163" s="9">
        <v>3.951219512195122</v>
      </c>
      <c r="BZ163" s="9">
        <v>10.926829268292682</v>
      </c>
      <c r="CA163" s="9">
        <v>0</v>
      </c>
      <c r="CB163" s="9">
        <v>2.951219512195122</v>
      </c>
      <c r="CC163" s="9">
        <v>2.975609756097561</v>
      </c>
      <c r="CD163" s="9">
        <v>5</v>
      </c>
      <c r="CE163" s="9">
        <v>594.3170731707316</v>
      </c>
      <c r="CF163" s="9">
        <v>591.3414634146342</v>
      </c>
      <c r="CG163" s="9">
        <v>2.975609756097561</v>
      </c>
      <c r="CH163" s="9">
        <v>0</v>
      </c>
      <c r="CI163" s="9">
        <v>171.1707317073171</v>
      </c>
      <c r="CJ163" s="9">
        <v>371.5365853658536</v>
      </c>
      <c r="CK163" s="9">
        <v>62.48780487804878</v>
      </c>
      <c r="CL163" s="9">
        <v>120.53658536585365</v>
      </c>
      <c r="CM163" s="9">
        <v>448.1707317073171</v>
      </c>
      <c r="CN163" s="9">
        <v>70.53658536585365</v>
      </c>
      <c r="CO163" s="9">
        <v>158.0731707317073</v>
      </c>
      <c r="CP163" s="9">
        <v>81.48780487804878</v>
      </c>
      <c r="CQ163" s="9">
        <v>16.853658536585364</v>
      </c>
      <c r="CR163" s="9">
        <v>1.975609756097561</v>
      </c>
      <c r="CS163" s="9">
        <v>0</v>
      </c>
      <c r="CT163" s="9">
        <v>448.1707317073171</v>
      </c>
      <c r="CU163" s="9">
        <v>119.2439024390244</v>
      </c>
      <c r="CV163" s="9">
        <v>73.53658536585365</v>
      </c>
      <c r="CW163" s="9">
        <v>15.926829268292682</v>
      </c>
      <c r="CX163" s="9">
        <v>19.926829268292682</v>
      </c>
      <c r="CY163" s="9">
        <v>7.878048780487805</v>
      </c>
      <c r="CZ163" s="9">
        <v>1.975609756097561</v>
      </c>
      <c r="DA163" s="9">
        <v>16.853658536585364</v>
      </c>
      <c r="DB163" s="9">
        <v>6.951219512195122</v>
      </c>
      <c r="DC163" s="9">
        <v>1</v>
      </c>
      <c r="DD163" s="9">
        <v>1</v>
      </c>
      <c r="DE163" s="9">
        <v>312.0731707317073</v>
      </c>
      <c r="DF163" s="9">
        <v>31.829268292682926</v>
      </c>
      <c r="DG163" s="9">
        <v>54.63414634146341</v>
      </c>
      <c r="DH163" s="9">
        <v>68.6829268292683</v>
      </c>
      <c r="DI163" s="9">
        <v>106.2439024390244</v>
      </c>
      <c r="DJ163" s="9">
        <v>50.6829268292683</v>
      </c>
      <c r="DK163" s="9">
        <v>312.0731707317073</v>
      </c>
      <c r="DL163" s="9">
        <v>14.902439024390244</v>
      </c>
      <c r="DM163" s="9">
        <v>3.975609756097561</v>
      </c>
      <c r="DN163" s="9">
        <v>7.926829268292683</v>
      </c>
      <c r="DO163" s="9">
        <v>2</v>
      </c>
      <c r="DP163" s="9">
        <v>5.975609756097561</v>
      </c>
      <c r="DQ163" s="9">
        <v>34.78048780487805</v>
      </c>
      <c r="DR163" s="9">
        <v>38.65853658536585</v>
      </c>
      <c r="DS163" s="9">
        <v>13.926829268292682</v>
      </c>
      <c r="DT163" s="9">
        <v>32.75609756097561</v>
      </c>
      <c r="DU163" s="9">
        <v>8.975609756097562</v>
      </c>
      <c r="DV163" s="9">
        <v>2</v>
      </c>
      <c r="DW163" s="9">
        <v>3</v>
      </c>
      <c r="DX163" s="9">
        <v>18.853658536585364</v>
      </c>
      <c r="DY163" s="9">
        <v>8.951219512195122</v>
      </c>
      <c r="DZ163" s="9">
        <v>25.804878048780488</v>
      </c>
      <c r="EA163" s="9">
        <v>32.80487804878049</v>
      </c>
      <c r="EB163" s="9">
        <v>40.90243902439025</v>
      </c>
      <c r="EC163" s="9">
        <v>15.878048780487806</v>
      </c>
      <c r="ED163" s="9">
        <v>312.0731707317073</v>
      </c>
      <c r="EE163" s="9">
        <v>44.73170731707317</v>
      </c>
      <c r="EF163" s="9">
        <v>44.8780487804878</v>
      </c>
      <c r="EG163" s="9">
        <v>26.78048780487805</v>
      </c>
      <c r="EH163" s="9">
        <v>31.75609756097561</v>
      </c>
      <c r="EI163" s="9">
        <v>61.51219512195122</v>
      </c>
      <c r="EJ163" s="9">
        <v>37.829268292682926</v>
      </c>
      <c r="EK163" s="9">
        <v>13.853658536585366</v>
      </c>
      <c r="EL163" s="9">
        <v>21.878048780487806</v>
      </c>
      <c r="EM163" s="9">
        <v>28.853658536585364</v>
      </c>
      <c r="EN163" s="9">
        <v>476.9756097560976</v>
      </c>
      <c r="EO163" s="9">
        <v>97.3658536585366</v>
      </c>
      <c r="EP163" s="9">
        <v>108.1951219512195</v>
      </c>
      <c r="EQ163" s="9">
        <v>81.5609756097561</v>
      </c>
      <c r="ER163" s="9">
        <v>48.609756097560975</v>
      </c>
      <c r="ES163" s="9">
        <v>141.2439024390244</v>
      </c>
      <c r="ET163" s="9">
        <v>297.9756097560976</v>
      </c>
      <c r="EU163" s="9">
        <v>255.3658536585366</v>
      </c>
      <c r="EV163" s="9">
        <v>42.609756097560975</v>
      </c>
      <c r="EW163" s="9">
        <v>42.609756097560975</v>
      </c>
      <c r="EX163" s="9">
        <v>0</v>
      </c>
      <c r="EY163" s="9">
        <v>255.3658536585366</v>
      </c>
      <c r="EZ163" s="9">
        <v>230.4390243902439</v>
      </c>
      <c r="FA163" s="9">
        <v>7.975609756097561</v>
      </c>
      <c r="FB163" s="9">
        <v>7.975609756097561</v>
      </c>
      <c r="FC163" s="9">
        <v>7.975609756097561</v>
      </c>
      <c r="FD163" s="9">
        <v>1</v>
      </c>
      <c r="FE163" s="9">
        <v>28.926829268292682</v>
      </c>
      <c r="FF163" s="9">
        <v>37.58536585365854</v>
      </c>
      <c r="FG163" s="9">
        <v>13.853658536585366</v>
      </c>
      <c r="FH163" s="9">
        <v>55.75609756097561</v>
      </c>
      <c r="FI163" s="9">
        <v>59.609756097560975</v>
      </c>
      <c r="FJ163" s="9">
        <v>14.902439024390244</v>
      </c>
      <c r="FK163" s="9">
        <v>11.926829268292682</v>
      </c>
      <c r="FL163" s="9">
        <v>4.975609756097561</v>
      </c>
      <c r="FM163" s="9">
        <v>1</v>
      </c>
      <c r="FN163" s="9">
        <v>12.902439024390244</v>
      </c>
      <c r="FO163" s="9">
        <v>6.975609756097561</v>
      </c>
      <c r="FP163" s="9">
        <v>1.975609756097561</v>
      </c>
      <c r="FQ163" s="9">
        <v>0</v>
      </c>
      <c r="FR163" s="9">
        <v>0</v>
      </c>
      <c r="FS163" s="9">
        <v>4.975609756097561</v>
      </c>
      <c r="FT163" s="9">
        <v>255.3658536585366</v>
      </c>
      <c r="FU163" s="9">
        <v>5.975609756097561</v>
      </c>
      <c r="FV163" s="9">
        <v>79.46341463414635</v>
      </c>
      <c r="FW163" s="9">
        <v>32.829268292682926</v>
      </c>
      <c r="FX163" s="9">
        <v>11.902439024390244</v>
      </c>
      <c r="FY163" s="9">
        <v>12.902439024390244</v>
      </c>
      <c r="FZ163" s="9">
        <v>3.951219512195122</v>
      </c>
      <c r="GA163" s="9">
        <v>4.951219512195122</v>
      </c>
      <c r="GB163" s="9">
        <v>4</v>
      </c>
      <c r="GC163" s="9">
        <v>16.926829268292682</v>
      </c>
      <c r="GD163" s="9">
        <v>12</v>
      </c>
      <c r="GE163" s="9">
        <v>16.804878048780488</v>
      </c>
      <c r="GF163" s="9">
        <v>61.6829268292683</v>
      </c>
      <c r="GG163" s="9">
        <v>57.6829268292683</v>
      </c>
      <c r="GH163" s="9">
        <v>0</v>
      </c>
      <c r="GI163" s="9">
        <v>0</v>
      </c>
      <c r="GJ163" s="9">
        <v>1</v>
      </c>
      <c r="GK163" s="9">
        <v>3</v>
      </c>
      <c r="GL163" s="9">
        <v>0</v>
      </c>
      <c r="GM163" s="9">
        <v>427.4634146341464</v>
      </c>
      <c r="GN163" s="9">
        <v>83.48780487804878</v>
      </c>
      <c r="GO163" s="9">
        <v>1</v>
      </c>
      <c r="GP163" s="9">
        <v>2</v>
      </c>
      <c r="GQ163" s="9">
        <v>60.829268292682926</v>
      </c>
      <c r="GR163" s="9">
        <v>3.975609756097561</v>
      </c>
      <c r="GS163" s="9">
        <v>198.97560975609755</v>
      </c>
      <c r="GT163" s="9">
        <v>58.463414634146346</v>
      </c>
      <c r="GU163" s="9">
        <v>0</v>
      </c>
      <c r="GV163" s="9">
        <v>1.951219512195122</v>
      </c>
      <c r="GW163" s="9">
        <v>12.853658536585366</v>
      </c>
      <c r="GX163" s="9">
        <v>3.926829268292683</v>
      </c>
    </row>
    <row r="164" spans="1:206" ht="12.75">
      <c r="A164" s="5" t="s">
        <v>382</v>
      </c>
      <c r="B164" s="9">
        <v>171.76</v>
      </c>
      <c r="C164" s="9">
        <v>894.620253164557</v>
      </c>
      <c r="D164" s="9">
        <v>48.74683544303797</v>
      </c>
      <c r="E164" s="9">
        <v>90.91139240506328</v>
      </c>
      <c r="F164" s="9">
        <v>135.0506329113924</v>
      </c>
      <c r="G164" s="9">
        <v>161.68354430379748</v>
      </c>
      <c r="H164" s="9">
        <v>201.9620253164557</v>
      </c>
      <c r="I164" s="9">
        <v>200.24050632911394</v>
      </c>
      <c r="J164" s="9">
        <v>56.0253164556962</v>
      </c>
      <c r="K164" s="9">
        <v>139.65822784810126</v>
      </c>
      <c r="L164" s="9">
        <v>583.1645569620252</v>
      </c>
      <c r="M164" s="9">
        <v>171.79746835443038</v>
      </c>
      <c r="N164" s="9">
        <v>428.53164556962025</v>
      </c>
      <c r="O164" s="9">
        <v>466.0886075949367</v>
      </c>
      <c r="P164" s="9">
        <v>829.0126582278481</v>
      </c>
      <c r="Q164" s="9">
        <v>65.60759493670886</v>
      </c>
      <c r="R164" s="9">
        <v>384.4810126582279</v>
      </c>
      <c r="S164" s="9">
        <v>129.0506329113924</v>
      </c>
      <c r="T164" s="9">
        <v>152.51898734177215</v>
      </c>
      <c r="U164" s="9">
        <v>47.30379746835443</v>
      </c>
      <c r="V164" s="9">
        <v>33.0253164556962</v>
      </c>
      <c r="W164" s="9">
        <v>14.582278481012658</v>
      </c>
      <c r="X164" s="9">
        <v>8</v>
      </c>
      <c r="Y164" s="9">
        <v>273.1518987341772</v>
      </c>
      <c r="Z164" s="9">
        <v>18</v>
      </c>
      <c r="AA164" s="9">
        <v>34.860759493670884</v>
      </c>
      <c r="AB164" s="9">
        <v>35.58227848101266</v>
      </c>
      <c r="AC164" s="9">
        <v>9.582278481012658</v>
      </c>
      <c r="AD164" s="9">
        <v>513.4177215189873</v>
      </c>
      <c r="AE164" s="9">
        <v>49.164556962025316</v>
      </c>
      <c r="AF164" s="9">
        <v>196.51898734177215</v>
      </c>
      <c r="AG164" s="9">
        <v>117.35443037974683</v>
      </c>
      <c r="AH164" s="9">
        <v>21.443037974683545</v>
      </c>
      <c r="AI164" s="9">
        <v>518.5822784810127</v>
      </c>
      <c r="AJ164" s="9">
        <v>255.84810126582278</v>
      </c>
      <c r="AK164" s="9">
        <v>85.8860759493671</v>
      </c>
      <c r="AL164" s="9">
        <v>29.443037974683545</v>
      </c>
      <c r="AM164" s="9">
        <v>4.860759493670886</v>
      </c>
      <c r="AN164" s="9">
        <v>68.46835443037975</v>
      </c>
      <c r="AO164" s="9">
        <v>87.30379746835443</v>
      </c>
      <c r="AP164" s="9">
        <v>738.8481012658228</v>
      </c>
      <c r="AQ164" s="9">
        <v>809.0126582278481</v>
      </c>
      <c r="AR164" s="9">
        <v>48.721518987341774</v>
      </c>
      <c r="AS164" s="9">
        <v>7</v>
      </c>
      <c r="AT164" s="9">
        <v>6.7215189873417724</v>
      </c>
      <c r="AU164" s="9">
        <v>23.164556962025316</v>
      </c>
      <c r="AV164" s="9">
        <v>894.620253164557</v>
      </c>
      <c r="AW164" s="9">
        <v>634.1645569620252</v>
      </c>
      <c r="AX164" s="9">
        <v>206.40506329113924</v>
      </c>
      <c r="AY164" s="9">
        <v>6</v>
      </c>
      <c r="AZ164" s="9">
        <v>2</v>
      </c>
      <c r="BA164" s="9">
        <v>38.189873417721515</v>
      </c>
      <c r="BB164" s="9">
        <v>2</v>
      </c>
      <c r="BC164" s="9">
        <v>894.620253164557</v>
      </c>
      <c r="BD164" s="9">
        <v>519.0886075949368</v>
      </c>
      <c r="BE164" s="9">
        <v>116.49367088607595</v>
      </c>
      <c r="BF164" s="9">
        <v>99.35443037974683</v>
      </c>
      <c r="BG164" s="9">
        <v>21.582278481012658</v>
      </c>
      <c r="BH164" s="9">
        <v>55.607594936708864</v>
      </c>
      <c r="BI164" s="9">
        <v>48.44303797468355</v>
      </c>
      <c r="BJ164" s="9">
        <v>29.60759493670886</v>
      </c>
      <c r="BK164" s="9">
        <v>4.443037974683545</v>
      </c>
      <c r="BL164" s="9">
        <v>894.620253164557</v>
      </c>
      <c r="BM164" s="9">
        <v>261.82278481012656</v>
      </c>
      <c r="BN164" s="9">
        <v>59.46835443037975</v>
      </c>
      <c r="BO164" s="9">
        <v>128.35443037974682</v>
      </c>
      <c r="BP164" s="9">
        <v>0</v>
      </c>
      <c r="BQ164" s="9">
        <v>337.3164556962025</v>
      </c>
      <c r="BR164" s="9">
        <v>88.79746835443038</v>
      </c>
      <c r="BS164" s="9">
        <v>894.620253164557</v>
      </c>
      <c r="BT164" s="9">
        <v>593.6962025316456</v>
      </c>
      <c r="BU164" s="9">
        <v>233.15189873417722</v>
      </c>
      <c r="BV164" s="9">
        <v>5.860759493670886</v>
      </c>
      <c r="BW164" s="9">
        <v>2</v>
      </c>
      <c r="BX164" s="9">
        <v>2</v>
      </c>
      <c r="BY164" s="9">
        <v>20.164556962025316</v>
      </c>
      <c r="BZ164" s="9">
        <v>59.91139240506329</v>
      </c>
      <c r="CA164" s="9">
        <v>7.443037974683545</v>
      </c>
      <c r="CB164" s="9">
        <v>11.721518987341772</v>
      </c>
      <c r="CC164" s="9">
        <v>10.443037974683545</v>
      </c>
      <c r="CD164" s="9">
        <v>30.303797468354432</v>
      </c>
      <c r="CE164" s="9">
        <v>870.4556962025316</v>
      </c>
      <c r="CF164" s="9">
        <v>865.4556962025316</v>
      </c>
      <c r="CG164" s="9">
        <v>3</v>
      </c>
      <c r="CH164" s="9">
        <v>2</v>
      </c>
      <c r="CI164" s="9">
        <v>338.29113924050637</v>
      </c>
      <c r="CJ164" s="9">
        <v>471.27848101265823</v>
      </c>
      <c r="CK164" s="9">
        <v>137.37974683544303</v>
      </c>
      <c r="CL164" s="9">
        <v>252.126582278481</v>
      </c>
      <c r="CM164" s="9">
        <v>698.9367088607595</v>
      </c>
      <c r="CN164" s="9">
        <v>83.91139240506328</v>
      </c>
      <c r="CO164" s="9">
        <v>202.84810126582278</v>
      </c>
      <c r="CP164" s="9">
        <v>132.0759493670886</v>
      </c>
      <c r="CQ164" s="9">
        <v>14</v>
      </c>
      <c r="CR164" s="9">
        <v>12.860759493670887</v>
      </c>
      <c r="CS164" s="9">
        <v>3</v>
      </c>
      <c r="CT164" s="9">
        <v>698.9367088607595</v>
      </c>
      <c r="CU164" s="9">
        <v>250.24050632911394</v>
      </c>
      <c r="CV164" s="9">
        <v>137.63291139240505</v>
      </c>
      <c r="CW164" s="9">
        <v>56.721518987341774</v>
      </c>
      <c r="CX164" s="9">
        <v>22.582278481012658</v>
      </c>
      <c r="CY164" s="9">
        <v>22.443037974683545</v>
      </c>
      <c r="CZ164" s="9">
        <v>10.860759493670887</v>
      </c>
      <c r="DA164" s="9">
        <v>14</v>
      </c>
      <c r="DB164" s="9">
        <v>2</v>
      </c>
      <c r="DC164" s="9">
        <v>5</v>
      </c>
      <c r="DD164" s="9">
        <v>1</v>
      </c>
      <c r="DE164" s="9">
        <v>431.69620253164555</v>
      </c>
      <c r="DF164" s="9">
        <v>39.58227848101266</v>
      </c>
      <c r="DG164" s="9">
        <v>92.35443037974683</v>
      </c>
      <c r="DH164" s="9">
        <v>75.74683544303798</v>
      </c>
      <c r="DI164" s="9">
        <v>135.24050632911394</v>
      </c>
      <c r="DJ164" s="9">
        <v>88.77215189873418</v>
      </c>
      <c r="DK164" s="9">
        <v>431.69620253164555</v>
      </c>
      <c r="DL164" s="9">
        <v>20.88607594936709</v>
      </c>
      <c r="DM164" s="9">
        <v>5.860759493670886</v>
      </c>
      <c r="DN164" s="9">
        <v>9</v>
      </c>
      <c r="DO164" s="9">
        <v>0</v>
      </c>
      <c r="DP164" s="9">
        <v>6.7215189873417724</v>
      </c>
      <c r="DQ164" s="9">
        <v>24.721518987341774</v>
      </c>
      <c r="DR164" s="9">
        <v>41.721518987341774</v>
      </c>
      <c r="DS164" s="9">
        <v>18.443037974683545</v>
      </c>
      <c r="DT164" s="9">
        <v>59.07594936708861</v>
      </c>
      <c r="DU164" s="9">
        <v>15.860759493670887</v>
      </c>
      <c r="DV164" s="9">
        <v>1</v>
      </c>
      <c r="DW164" s="9">
        <v>11.443037974683545</v>
      </c>
      <c r="DX164" s="9">
        <v>19.164556962025316</v>
      </c>
      <c r="DY164" s="9">
        <v>24.582278481012658</v>
      </c>
      <c r="DZ164" s="9">
        <v>11.30379746835443</v>
      </c>
      <c r="EA164" s="9">
        <v>94.74683544303798</v>
      </c>
      <c r="EB164" s="9">
        <v>39.164556962025316</v>
      </c>
      <c r="EC164" s="9">
        <v>28</v>
      </c>
      <c r="ED164" s="9">
        <v>431.69620253164555</v>
      </c>
      <c r="EE164" s="9">
        <v>62.74683544303797</v>
      </c>
      <c r="EF164" s="9">
        <v>84.49367088607595</v>
      </c>
      <c r="EG164" s="9">
        <v>52.607594936708864</v>
      </c>
      <c r="EH164" s="9">
        <v>36.0253164556962</v>
      </c>
      <c r="EI164" s="9">
        <v>70.18987341772151</v>
      </c>
      <c r="EJ164" s="9">
        <v>39.44303797468355</v>
      </c>
      <c r="EK164" s="9">
        <v>18.860759493670887</v>
      </c>
      <c r="EL164" s="9">
        <v>22.303797468354432</v>
      </c>
      <c r="EM164" s="9">
        <v>45.0253164556962</v>
      </c>
      <c r="EN164" s="9">
        <v>754.9620253164558</v>
      </c>
      <c r="EO164" s="9">
        <v>123.07594936708861</v>
      </c>
      <c r="EP164" s="9">
        <v>129.91139240506328</v>
      </c>
      <c r="EQ164" s="9">
        <v>116.74683544303798</v>
      </c>
      <c r="ER164" s="9">
        <v>69.74683544303798</v>
      </c>
      <c r="ES164" s="9">
        <v>315.4810126582279</v>
      </c>
      <c r="ET164" s="9">
        <v>510.8354430379747</v>
      </c>
      <c r="EU164" s="9">
        <v>384.4810126582279</v>
      </c>
      <c r="EV164" s="9">
        <v>126.35443037974683</v>
      </c>
      <c r="EW164" s="9">
        <v>125.35443037974683</v>
      </c>
      <c r="EX164" s="9">
        <v>1</v>
      </c>
      <c r="EY164" s="9">
        <v>384.4810126582279</v>
      </c>
      <c r="EZ164" s="9">
        <v>302.0379746835443</v>
      </c>
      <c r="FA164" s="9">
        <v>56.44303797468355</v>
      </c>
      <c r="FB164" s="9">
        <v>13</v>
      </c>
      <c r="FC164" s="9">
        <v>9</v>
      </c>
      <c r="FD164" s="9">
        <v>4</v>
      </c>
      <c r="FE164" s="9">
        <v>46.44303797468355</v>
      </c>
      <c r="FF164" s="9">
        <v>82.60759493670886</v>
      </c>
      <c r="FG164" s="9">
        <v>40.88607594936709</v>
      </c>
      <c r="FH164" s="9">
        <v>69.32911392405063</v>
      </c>
      <c r="FI164" s="9">
        <v>50.74683544303797</v>
      </c>
      <c r="FJ164" s="9">
        <v>25.721518987341774</v>
      </c>
      <c r="FK164" s="9">
        <v>18.582278481012658</v>
      </c>
      <c r="FL164" s="9">
        <v>9.860759493670887</v>
      </c>
      <c r="FM164" s="9">
        <v>1</v>
      </c>
      <c r="FN164" s="9">
        <v>10.721518987341772</v>
      </c>
      <c r="FO164" s="9">
        <v>16.721518987341774</v>
      </c>
      <c r="FP164" s="9">
        <v>5.860759493670886</v>
      </c>
      <c r="FQ164" s="9">
        <v>0</v>
      </c>
      <c r="FR164" s="9">
        <v>1</v>
      </c>
      <c r="FS164" s="9">
        <v>5</v>
      </c>
      <c r="FT164" s="9">
        <v>384.4810126582279</v>
      </c>
      <c r="FU164" s="9">
        <v>5.860759493670886</v>
      </c>
      <c r="FV164" s="9">
        <v>77.18987341772151</v>
      </c>
      <c r="FW164" s="9">
        <v>33.164556962025316</v>
      </c>
      <c r="FX164" s="9">
        <v>19.582278481012658</v>
      </c>
      <c r="FY164" s="9">
        <v>9.721518987341772</v>
      </c>
      <c r="FZ164" s="9">
        <v>2.8607594936708862</v>
      </c>
      <c r="GA164" s="9">
        <v>5</v>
      </c>
      <c r="GB164" s="9">
        <v>1.8607594936708862</v>
      </c>
      <c r="GC164" s="9">
        <v>23.721518987341774</v>
      </c>
      <c r="GD164" s="9">
        <v>22.721518987341774</v>
      </c>
      <c r="GE164" s="9">
        <v>33.30379746835443</v>
      </c>
      <c r="GF164" s="9">
        <v>116.18987341772151</v>
      </c>
      <c r="GG164" s="9">
        <v>101.32911392405063</v>
      </c>
      <c r="GH164" s="9">
        <v>0</v>
      </c>
      <c r="GI164" s="9">
        <v>4</v>
      </c>
      <c r="GJ164" s="9">
        <v>4</v>
      </c>
      <c r="GK164" s="9">
        <v>5.860759493670886</v>
      </c>
      <c r="GL164" s="9">
        <v>1</v>
      </c>
      <c r="GM164" s="9">
        <v>585.3291139240506</v>
      </c>
      <c r="GN164" s="9">
        <v>182.68354430379748</v>
      </c>
      <c r="GO164" s="9">
        <v>0</v>
      </c>
      <c r="GP164" s="9">
        <v>1.8607594936708862</v>
      </c>
      <c r="GQ164" s="9">
        <v>79.60759493670886</v>
      </c>
      <c r="GR164" s="9">
        <v>0</v>
      </c>
      <c r="GS164" s="9">
        <v>233.70886075949366</v>
      </c>
      <c r="GT164" s="9">
        <v>28.164556962025316</v>
      </c>
      <c r="GU164" s="9">
        <v>1</v>
      </c>
      <c r="GV164" s="9">
        <v>7</v>
      </c>
      <c r="GW164" s="9">
        <v>44.30379746835443</v>
      </c>
      <c r="GX164" s="9">
        <v>7</v>
      </c>
    </row>
    <row r="165" spans="1:206" ht="12.75">
      <c r="A165" s="5" t="s">
        <v>383</v>
      </c>
      <c r="B165" s="9">
        <v>156.15</v>
      </c>
      <c r="C165" s="9">
        <v>153</v>
      </c>
      <c r="D165" s="9">
        <v>13</v>
      </c>
      <c r="E165" s="9">
        <v>22</v>
      </c>
      <c r="F165" s="9">
        <v>12</v>
      </c>
      <c r="G165" s="9">
        <v>36</v>
      </c>
      <c r="H165" s="9">
        <v>40</v>
      </c>
      <c r="I165" s="9">
        <v>29</v>
      </c>
      <c r="J165" s="9">
        <v>1</v>
      </c>
      <c r="K165" s="9">
        <v>35</v>
      </c>
      <c r="L165" s="9">
        <v>108</v>
      </c>
      <c r="M165" s="9">
        <v>10</v>
      </c>
      <c r="N165" s="9">
        <v>73</v>
      </c>
      <c r="O165" s="9">
        <v>80</v>
      </c>
      <c r="P165" s="9">
        <v>153</v>
      </c>
      <c r="Q165" s="9">
        <v>0</v>
      </c>
      <c r="R165" s="9">
        <v>67</v>
      </c>
      <c r="S165" s="9">
        <v>21</v>
      </c>
      <c r="T165" s="9">
        <v>24</v>
      </c>
      <c r="U165" s="9">
        <v>11</v>
      </c>
      <c r="V165" s="9">
        <v>6</v>
      </c>
      <c r="W165" s="9">
        <v>3</v>
      </c>
      <c r="X165" s="9">
        <v>2</v>
      </c>
      <c r="Y165" s="9">
        <v>31</v>
      </c>
      <c r="Z165" s="9">
        <v>2</v>
      </c>
      <c r="AA165" s="9">
        <v>4</v>
      </c>
      <c r="AB165" s="9">
        <v>18</v>
      </c>
      <c r="AC165" s="9">
        <v>3</v>
      </c>
      <c r="AD165" s="9">
        <v>83</v>
      </c>
      <c r="AE165" s="9">
        <v>9</v>
      </c>
      <c r="AF165" s="9">
        <v>38</v>
      </c>
      <c r="AG165" s="9">
        <v>17</v>
      </c>
      <c r="AH165" s="9">
        <v>3</v>
      </c>
      <c r="AI165" s="9">
        <v>103</v>
      </c>
      <c r="AJ165" s="9">
        <v>39</v>
      </c>
      <c r="AK165" s="9">
        <v>10</v>
      </c>
      <c r="AL165" s="9">
        <v>1</v>
      </c>
      <c r="AM165" s="9">
        <v>0</v>
      </c>
      <c r="AN165" s="9">
        <v>3</v>
      </c>
      <c r="AO165" s="9">
        <v>10</v>
      </c>
      <c r="AP165" s="9">
        <v>140</v>
      </c>
      <c r="AQ165" s="9">
        <v>144</v>
      </c>
      <c r="AR165" s="9">
        <v>6</v>
      </c>
      <c r="AS165" s="9">
        <v>1</v>
      </c>
      <c r="AT165" s="9">
        <v>2</v>
      </c>
      <c r="AU165" s="9">
        <v>0</v>
      </c>
      <c r="AV165" s="9">
        <v>153</v>
      </c>
      <c r="AW165" s="9">
        <v>110</v>
      </c>
      <c r="AX165" s="9">
        <v>33</v>
      </c>
      <c r="AY165" s="9">
        <v>2</v>
      </c>
      <c r="AZ165" s="9">
        <v>0</v>
      </c>
      <c r="BA165" s="9">
        <v>6</v>
      </c>
      <c r="BB165" s="9">
        <v>2</v>
      </c>
      <c r="BC165" s="9">
        <v>153</v>
      </c>
      <c r="BD165" s="9">
        <v>88</v>
      </c>
      <c r="BE165" s="9">
        <v>21</v>
      </c>
      <c r="BF165" s="9">
        <v>17</v>
      </c>
      <c r="BG165" s="9">
        <v>13</v>
      </c>
      <c r="BH165" s="9">
        <v>3</v>
      </c>
      <c r="BI165" s="9">
        <v>4</v>
      </c>
      <c r="BJ165" s="9">
        <v>7</v>
      </c>
      <c r="BK165" s="9">
        <v>0</v>
      </c>
      <c r="BL165" s="9">
        <v>153</v>
      </c>
      <c r="BM165" s="9">
        <v>31</v>
      </c>
      <c r="BN165" s="9">
        <v>24</v>
      </c>
      <c r="BO165" s="9">
        <v>3</v>
      </c>
      <c r="BP165" s="9">
        <v>2</v>
      </c>
      <c r="BQ165" s="9">
        <v>78</v>
      </c>
      <c r="BR165" s="9">
        <v>15</v>
      </c>
      <c r="BS165" s="9">
        <v>153</v>
      </c>
      <c r="BT165" s="9">
        <v>100</v>
      </c>
      <c r="BU165" s="9">
        <v>35</v>
      </c>
      <c r="BV165" s="9">
        <v>4</v>
      </c>
      <c r="BW165" s="9">
        <v>1</v>
      </c>
      <c r="BX165" s="9">
        <v>1</v>
      </c>
      <c r="BY165" s="9">
        <v>6</v>
      </c>
      <c r="BZ165" s="9">
        <v>13</v>
      </c>
      <c r="CA165" s="9">
        <v>1</v>
      </c>
      <c r="CB165" s="9">
        <v>4</v>
      </c>
      <c r="CC165" s="9">
        <v>1</v>
      </c>
      <c r="CD165" s="9">
        <v>7</v>
      </c>
      <c r="CE165" s="9">
        <v>146</v>
      </c>
      <c r="CF165" s="9">
        <v>144</v>
      </c>
      <c r="CG165" s="9">
        <v>1</v>
      </c>
      <c r="CH165" s="9">
        <v>1</v>
      </c>
      <c r="CI165" s="9">
        <v>13</v>
      </c>
      <c r="CJ165" s="9">
        <v>120</v>
      </c>
      <c r="CK165" s="9">
        <v>20</v>
      </c>
      <c r="CL165" s="9">
        <v>15</v>
      </c>
      <c r="CM165" s="9">
        <v>117</v>
      </c>
      <c r="CN165" s="9">
        <v>24</v>
      </c>
      <c r="CO165" s="9">
        <v>20</v>
      </c>
      <c r="CP165" s="9">
        <v>53</v>
      </c>
      <c r="CQ165" s="9">
        <v>2</v>
      </c>
      <c r="CR165" s="9">
        <v>0</v>
      </c>
      <c r="CS165" s="9">
        <v>0</v>
      </c>
      <c r="CT165" s="9">
        <v>117</v>
      </c>
      <c r="CU165" s="9">
        <v>18</v>
      </c>
      <c r="CV165" s="9">
        <v>11</v>
      </c>
      <c r="CW165" s="9">
        <v>0</v>
      </c>
      <c r="CX165" s="9">
        <v>3</v>
      </c>
      <c r="CY165" s="9">
        <v>3</v>
      </c>
      <c r="CZ165" s="9">
        <v>1</v>
      </c>
      <c r="DA165" s="9">
        <v>2</v>
      </c>
      <c r="DB165" s="9">
        <v>1</v>
      </c>
      <c r="DC165" s="9">
        <v>0</v>
      </c>
      <c r="DD165" s="9">
        <v>0</v>
      </c>
      <c r="DE165" s="9">
        <v>97</v>
      </c>
      <c r="DF165" s="9">
        <v>12</v>
      </c>
      <c r="DG165" s="9">
        <v>38</v>
      </c>
      <c r="DH165" s="9">
        <v>9</v>
      </c>
      <c r="DI165" s="9">
        <v>17</v>
      </c>
      <c r="DJ165" s="9">
        <v>21</v>
      </c>
      <c r="DK165" s="9">
        <v>97</v>
      </c>
      <c r="DL165" s="9">
        <v>15</v>
      </c>
      <c r="DM165" s="9">
        <v>0</v>
      </c>
      <c r="DN165" s="9">
        <v>2</v>
      </c>
      <c r="DO165" s="9">
        <v>0</v>
      </c>
      <c r="DP165" s="9">
        <v>0</v>
      </c>
      <c r="DQ165" s="9">
        <v>4</v>
      </c>
      <c r="DR165" s="9">
        <v>3</v>
      </c>
      <c r="DS165" s="9">
        <v>5</v>
      </c>
      <c r="DT165" s="9">
        <v>22</v>
      </c>
      <c r="DU165" s="9">
        <v>5</v>
      </c>
      <c r="DV165" s="9">
        <v>1</v>
      </c>
      <c r="DW165" s="9">
        <v>0</v>
      </c>
      <c r="DX165" s="9">
        <v>2</v>
      </c>
      <c r="DY165" s="9">
        <v>0</v>
      </c>
      <c r="DZ165" s="9">
        <v>10</v>
      </c>
      <c r="EA165" s="9">
        <v>14</v>
      </c>
      <c r="EB165" s="9">
        <v>8</v>
      </c>
      <c r="EC165" s="9">
        <v>6</v>
      </c>
      <c r="ED165" s="9">
        <v>97</v>
      </c>
      <c r="EE165" s="9">
        <v>19</v>
      </c>
      <c r="EF165" s="9">
        <v>14</v>
      </c>
      <c r="EG165" s="9">
        <v>14</v>
      </c>
      <c r="EH165" s="9">
        <v>9</v>
      </c>
      <c r="EI165" s="9">
        <v>23</v>
      </c>
      <c r="EJ165" s="9">
        <v>6</v>
      </c>
      <c r="EK165" s="9">
        <v>1</v>
      </c>
      <c r="EL165" s="9">
        <v>3</v>
      </c>
      <c r="EM165" s="9">
        <v>8</v>
      </c>
      <c r="EN165" s="9">
        <v>118</v>
      </c>
      <c r="EO165" s="9">
        <v>9</v>
      </c>
      <c r="EP165" s="9">
        <v>20</v>
      </c>
      <c r="EQ165" s="9">
        <v>17</v>
      </c>
      <c r="ER165" s="9">
        <v>10</v>
      </c>
      <c r="ES165" s="9">
        <v>62</v>
      </c>
      <c r="ET165" s="9">
        <v>101</v>
      </c>
      <c r="EU165" s="9">
        <v>67</v>
      </c>
      <c r="EV165" s="9">
        <v>34</v>
      </c>
      <c r="EW165" s="9">
        <v>22</v>
      </c>
      <c r="EX165" s="9">
        <v>12</v>
      </c>
      <c r="EY165" s="9">
        <v>67</v>
      </c>
      <c r="EZ165" s="9">
        <v>56</v>
      </c>
      <c r="FA165" s="9">
        <v>6</v>
      </c>
      <c r="FB165" s="9">
        <v>2</v>
      </c>
      <c r="FC165" s="9">
        <v>2</v>
      </c>
      <c r="FD165" s="9">
        <v>1</v>
      </c>
      <c r="FE165" s="9">
        <v>3</v>
      </c>
      <c r="FF165" s="9">
        <v>18</v>
      </c>
      <c r="FG165" s="9">
        <v>2</v>
      </c>
      <c r="FH165" s="9">
        <v>8</v>
      </c>
      <c r="FI165" s="9">
        <v>11</v>
      </c>
      <c r="FJ165" s="9">
        <v>2</v>
      </c>
      <c r="FK165" s="9">
        <v>10</v>
      </c>
      <c r="FL165" s="9">
        <v>4</v>
      </c>
      <c r="FM165" s="9">
        <v>0</v>
      </c>
      <c r="FN165" s="9">
        <v>4</v>
      </c>
      <c r="FO165" s="9">
        <v>3</v>
      </c>
      <c r="FP165" s="9">
        <v>0</v>
      </c>
      <c r="FQ165" s="9">
        <v>0</v>
      </c>
      <c r="FR165" s="9">
        <v>0</v>
      </c>
      <c r="FS165" s="9">
        <v>2</v>
      </c>
      <c r="FT165" s="9">
        <v>67</v>
      </c>
      <c r="FU165" s="9">
        <v>0</v>
      </c>
      <c r="FV165" s="9">
        <v>19</v>
      </c>
      <c r="FW165" s="9">
        <v>11</v>
      </c>
      <c r="FX165" s="9">
        <v>1</v>
      </c>
      <c r="FY165" s="9">
        <v>4</v>
      </c>
      <c r="FZ165" s="9">
        <v>4</v>
      </c>
      <c r="GA165" s="9">
        <v>0</v>
      </c>
      <c r="GB165" s="9">
        <v>0</v>
      </c>
      <c r="GC165" s="9">
        <v>2</v>
      </c>
      <c r="GD165" s="9">
        <v>1</v>
      </c>
      <c r="GE165" s="9">
        <v>0</v>
      </c>
      <c r="GF165" s="9">
        <v>8</v>
      </c>
      <c r="GG165" s="9">
        <v>5</v>
      </c>
      <c r="GH165" s="9">
        <v>0</v>
      </c>
      <c r="GI165" s="9">
        <v>0</v>
      </c>
      <c r="GJ165" s="9">
        <v>0</v>
      </c>
      <c r="GK165" s="9">
        <v>2</v>
      </c>
      <c r="GL165" s="9">
        <v>1</v>
      </c>
      <c r="GM165" s="9">
        <v>119</v>
      </c>
      <c r="GN165" s="9">
        <v>89</v>
      </c>
      <c r="GO165" s="9">
        <v>1</v>
      </c>
      <c r="GP165" s="9">
        <v>0</v>
      </c>
      <c r="GQ165" s="9">
        <v>4</v>
      </c>
      <c r="GR165" s="9">
        <v>0</v>
      </c>
      <c r="GS165" s="9">
        <v>10</v>
      </c>
      <c r="GT165" s="9">
        <v>2</v>
      </c>
      <c r="GU165" s="9">
        <v>0</v>
      </c>
      <c r="GV165" s="9">
        <v>2</v>
      </c>
      <c r="GW165" s="9">
        <v>8</v>
      </c>
      <c r="GX165" s="9">
        <v>3</v>
      </c>
    </row>
    <row r="166" spans="1:206" ht="12.75">
      <c r="A166" s="5" t="s">
        <v>498</v>
      </c>
      <c r="B166" s="9">
        <v>122.05</v>
      </c>
      <c r="C166" s="9">
        <v>881.2243618450516</v>
      </c>
      <c r="D166" s="9">
        <v>52.31840573219884</v>
      </c>
      <c r="E166" s="9">
        <v>120.59785042543663</v>
      </c>
      <c r="F166" s="9">
        <v>93.91715181370354</v>
      </c>
      <c r="G166" s="9">
        <v>159.51992834751456</v>
      </c>
      <c r="H166" s="9">
        <v>207.92073443797582</v>
      </c>
      <c r="I166" s="9">
        <v>176.75279892521272</v>
      </c>
      <c r="J166" s="9">
        <v>70.1974921630094</v>
      </c>
      <c r="K166" s="9">
        <v>172.91625615763547</v>
      </c>
      <c r="L166" s="9">
        <v>542.0335871025526</v>
      </c>
      <c r="M166" s="9">
        <v>166.27451858486342</v>
      </c>
      <c r="N166" s="9">
        <v>429.93954321540525</v>
      </c>
      <c r="O166" s="9">
        <v>451.2848186296462</v>
      </c>
      <c r="P166" s="9">
        <v>862.3967756381548</v>
      </c>
      <c r="Q166" s="9">
        <v>18.82758620689655</v>
      </c>
      <c r="R166" s="9">
        <v>354.16883116883116</v>
      </c>
      <c r="S166" s="9">
        <v>83.86117330944917</v>
      </c>
      <c r="T166" s="9">
        <v>146.65785938199733</v>
      </c>
      <c r="U166" s="9">
        <v>49.65472458575907</v>
      </c>
      <c r="V166" s="9">
        <v>44.6806986117331</v>
      </c>
      <c r="W166" s="9">
        <v>23.34034930586655</v>
      </c>
      <c r="X166" s="9">
        <v>5.974025974025974</v>
      </c>
      <c r="Y166" s="9">
        <v>254.38557993730404</v>
      </c>
      <c r="Z166" s="9">
        <v>28.961038961038962</v>
      </c>
      <c r="AA166" s="9">
        <v>22.676668159426782</v>
      </c>
      <c r="AB166" s="9">
        <v>34.158531124048366</v>
      </c>
      <c r="AC166" s="9">
        <v>6.987012987012987</v>
      </c>
      <c r="AD166" s="9">
        <v>531.9556650246305</v>
      </c>
      <c r="AE166" s="9">
        <v>31.974025974025974</v>
      </c>
      <c r="AF166" s="9">
        <v>154.15360501567397</v>
      </c>
      <c r="AG166" s="9">
        <v>140.0111957008509</v>
      </c>
      <c r="AH166" s="9">
        <v>28.030004478280343</v>
      </c>
      <c r="AI166" s="9">
        <v>529.5463502015226</v>
      </c>
      <c r="AJ166" s="9">
        <v>215.10613524406628</v>
      </c>
      <c r="AK166" s="9">
        <v>98.8781907747425</v>
      </c>
      <c r="AL166" s="9">
        <v>33.70667263770712</v>
      </c>
      <c r="AM166" s="9">
        <v>3.987012987012987</v>
      </c>
      <c r="AN166" s="9">
        <v>65.57680250783699</v>
      </c>
      <c r="AO166" s="9">
        <v>85.76668159426781</v>
      </c>
      <c r="AP166" s="9">
        <v>729.8808777429467</v>
      </c>
      <c r="AQ166" s="9">
        <v>806.9149126735334</v>
      </c>
      <c r="AR166" s="9">
        <v>38.03403493058666</v>
      </c>
      <c r="AS166" s="9">
        <v>6.689655172413794</v>
      </c>
      <c r="AT166" s="9">
        <v>2</v>
      </c>
      <c r="AU166" s="9">
        <v>27.58575906851769</v>
      </c>
      <c r="AV166" s="9">
        <v>881.2243618450516</v>
      </c>
      <c r="AW166" s="9">
        <v>639.4903716972682</v>
      </c>
      <c r="AX166" s="9">
        <v>190.794894760412</v>
      </c>
      <c r="AY166" s="9">
        <v>6</v>
      </c>
      <c r="AZ166" s="9">
        <v>1.3793103448275863</v>
      </c>
      <c r="BA166" s="9">
        <v>29.63770712046574</v>
      </c>
      <c r="BB166" s="9">
        <v>9.974025974025974</v>
      </c>
      <c r="BC166" s="9">
        <v>881.2243618450516</v>
      </c>
      <c r="BD166" s="9">
        <v>494.27541424093147</v>
      </c>
      <c r="BE166" s="9">
        <v>102.45544111061352</v>
      </c>
      <c r="BF166" s="9">
        <v>121.43036274070757</v>
      </c>
      <c r="BG166" s="9">
        <v>30.961038961038962</v>
      </c>
      <c r="BH166" s="9">
        <v>54.17196596506941</v>
      </c>
      <c r="BI166" s="9">
        <v>39.965069413345276</v>
      </c>
      <c r="BJ166" s="9">
        <v>30.004030452306317</v>
      </c>
      <c r="BK166" s="9">
        <v>7.961038961038961</v>
      </c>
      <c r="BL166" s="9">
        <v>881.2243618450516</v>
      </c>
      <c r="BM166" s="9">
        <v>323.91939095387374</v>
      </c>
      <c r="BN166" s="9">
        <v>122.35736677115987</v>
      </c>
      <c r="BO166" s="9">
        <v>95.64979847738469</v>
      </c>
      <c r="BP166" s="9">
        <v>1.974025974025974</v>
      </c>
      <c r="BQ166" s="9">
        <v>241.04030452306313</v>
      </c>
      <c r="BR166" s="9">
        <v>93.29646215853113</v>
      </c>
      <c r="BS166" s="9">
        <v>881.2243618450516</v>
      </c>
      <c r="BT166" s="9">
        <v>612.705776981639</v>
      </c>
      <c r="BU166" s="9">
        <v>198.91580832960142</v>
      </c>
      <c r="BV166" s="9">
        <v>7.974025974025974</v>
      </c>
      <c r="BW166" s="9">
        <v>5</v>
      </c>
      <c r="BX166" s="9">
        <v>5</v>
      </c>
      <c r="BY166" s="9">
        <v>22.30138826690551</v>
      </c>
      <c r="BZ166" s="9">
        <v>56.62875055978505</v>
      </c>
      <c r="CA166" s="9">
        <v>9.650694133452754</v>
      </c>
      <c r="CB166" s="9">
        <v>14.663681146439767</v>
      </c>
      <c r="CC166" s="9">
        <v>9.663681146439767</v>
      </c>
      <c r="CD166" s="9">
        <v>22.650694133452756</v>
      </c>
      <c r="CE166" s="9">
        <v>852.2463054187192</v>
      </c>
      <c r="CF166" s="9">
        <v>849.2463054187192</v>
      </c>
      <c r="CG166" s="9">
        <v>3</v>
      </c>
      <c r="CH166" s="9">
        <v>0</v>
      </c>
      <c r="CI166" s="9">
        <v>59.34437975817286</v>
      </c>
      <c r="CJ166" s="9">
        <v>767.6005373936409</v>
      </c>
      <c r="CK166" s="9">
        <v>147.5808329601433</v>
      </c>
      <c r="CL166" s="9">
        <v>57.94312583967756</v>
      </c>
      <c r="CM166" s="9">
        <v>638.1106135244066</v>
      </c>
      <c r="CN166" s="9">
        <v>94.17599641737573</v>
      </c>
      <c r="CO166" s="9">
        <v>240.97626511419614</v>
      </c>
      <c r="CP166" s="9">
        <v>112.9511867442902</v>
      </c>
      <c r="CQ166" s="9">
        <v>9.67666815942678</v>
      </c>
      <c r="CR166" s="9">
        <v>11.67666815942678</v>
      </c>
      <c r="CS166" s="9">
        <v>2</v>
      </c>
      <c r="CT166" s="9">
        <v>638.1106135244066</v>
      </c>
      <c r="CU166" s="9">
        <v>166.653828929691</v>
      </c>
      <c r="CV166" s="9">
        <v>101.39140170174652</v>
      </c>
      <c r="CW166" s="9">
        <v>18</v>
      </c>
      <c r="CX166" s="9">
        <v>19.90909090909091</v>
      </c>
      <c r="CY166" s="9">
        <v>18.35333631885356</v>
      </c>
      <c r="CZ166" s="9">
        <v>9</v>
      </c>
      <c r="DA166" s="9">
        <v>9.67666815942678</v>
      </c>
      <c r="DB166" s="9">
        <v>2.689655172413793</v>
      </c>
      <c r="DC166" s="9">
        <v>5</v>
      </c>
      <c r="DD166" s="9">
        <v>0</v>
      </c>
      <c r="DE166" s="9">
        <v>459.78011643528885</v>
      </c>
      <c r="DF166" s="9">
        <v>45.73667711598746</v>
      </c>
      <c r="DG166" s="9">
        <v>86.08105687416032</v>
      </c>
      <c r="DH166" s="9">
        <v>63.22346618898343</v>
      </c>
      <c r="DI166" s="9">
        <v>158.28257948947603</v>
      </c>
      <c r="DJ166" s="9">
        <v>106.45633676668159</v>
      </c>
      <c r="DK166" s="9">
        <v>459.78011643528885</v>
      </c>
      <c r="DL166" s="9">
        <v>25.30138826690551</v>
      </c>
      <c r="DM166" s="9">
        <v>1</v>
      </c>
      <c r="DN166" s="9">
        <v>27.030004478280343</v>
      </c>
      <c r="DO166" s="9">
        <v>1.6896551724137931</v>
      </c>
      <c r="DP166" s="9">
        <v>5</v>
      </c>
      <c r="DQ166" s="9">
        <v>38.01701746529333</v>
      </c>
      <c r="DR166" s="9">
        <v>49.965069413345276</v>
      </c>
      <c r="DS166" s="9">
        <v>46.788625167935514</v>
      </c>
      <c r="DT166" s="9">
        <v>78.13300492610838</v>
      </c>
      <c r="DU166" s="9">
        <v>4.663681146439767</v>
      </c>
      <c r="DV166" s="9">
        <v>5.987012987012987</v>
      </c>
      <c r="DW166" s="9">
        <v>7.961038961038961</v>
      </c>
      <c r="DX166" s="9">
        <v>10.017017465293327</v>
      </c>
      <c r="DY166" s="9">
        <v>20.62472010747873</v>
      </c>
      <c r="DZ166" s="9">
        <v>31.58575906851769</v>
      </c>
      <c r="EA166" s="9">
        <v>28.004030452306317</v>
      </c>
      <c r="EB166" s="9">
        <v>63.69771607702643</v>
      </c>
      <c r="EC166" s="9">
        <v>14.314375279892523</v>
      </c>
      <c r="ED166" s="9">
        <v>459.78011643528885</v>
      </c>
      <c r="EE166" s="9">
        <v>94.09001343484103</v>
      </c>
      <c r="EF166" s="9">
        <v>63.606806986117334</v>
      </c>
      <c r="EG166" s="9">
        <v>53.29243170622481</v>
      </c>
      <c r="EH166" s="9">
        <v>38.66771159874608</v>
      </c>
      <c r="EI166" s="9">
        <v>63.02507836990596</v>
      </c>
      <c r="EJ166" s="9">
        <v>39.66771159874608</v>
      </c>
      <c r="EK166" s="9">
        <v>25.961038961038962</v>
      </c>
      <c r="EL166" s="9">
        <v>37.11195700850874</v>
      </c>
      <c r="EM166" s="9">
        <v>44.357366771159874</v>
      </c>
      <c r="EN166" s="9">
        <v>708.308105687416</v>
      </c>
      <c r="EO166" s="9">
        <v>175.9511867442902</v>
      </c>
      <c r="EP166" s="9">
        <v>166.0591133004926</v>
      </c>
      <c r="EQ166" s="9">
        <v>97.02104791759965</v>
      </c>
      <c r="ER166" s="9">
        <v>71.18450515002239</v>
      </c>
      <c r="ES166" s="9">
        <v>198.09225257501117</v>
      </c>
      <c r="ET166" s="9">
        <v>397.7716077026422</v>
      </c>
      <c r="EU166" s="9">
        <v>354.16883116883116</v>
      </c>
      <c r="EV166" s="9">
        <v>43.60277653381102</v>
      </c>
      <c r="EW166" s="9">
        <v>37.60277653381102</v>
      </c>
      <c r="EX166" s="9">
        <v>6</v>
      </c>
      <c r="EY166" s="9">
        <v>354.16883116883116</v>
      </c>
      <c r="EZ166" s="9">
        <v>225.2257053291536</v>
      </c>
      <c r="FA166" s="9">
        <v>99.04299149126736</v>
      </c>
      <c r="FB166" s="9">
        <v>13.974025974025974</v>
      </c>
      <c r="FC166" s="9">
        <v>8.611733094491715</v>
      </c>
      <c r="FD166" s="9">
        <v>7.314375279892522</v>
      </c>
      <c r="FE166" s="9">
        <v>42.559785042543666</v>
      </c>
      <c r="FF166" s="9">
        <v>41.30138826690551</v>
      </c>
      <c r="FG166" s="9">
        <v>39.00403045230632</v>
      </c>
      <c r="FH166" s="9">
        <v>69.08105687416032</v>
      </c>
      <c r="FI166" s="9">
        <v>69.27944469323779</v>
      </c>
      <c r="FJ166" s="9">
        <v>16.650694133452756</v>
      </c>
      <c r="FK166" s="9">
        <v>17.611733094491715</v>
      </c>
      <c r="FL166" s="9">
        <v>11.689655172413794</v>
      </c>
      <c r="FM166" s="9">
        <v>1</v>
      </c>
      <c r="FN166" s="9">
        <v>10.987012987012987</v>
      </c>
      <c r="FO166" s="9">
        <v>10.987012987012987</v>
      </c>
      <c r="FP166" s="9">
        <v>6.6766681594267805</v>
      </c>
      <c r="FQ166" s="9">
        <v>0</v>
      </c>
      <c r="FR166" s="9">
        <v>3.987012987012987</v>
      </c>
      <c r="FS166" s="9">
        <v>13.353336318853561</v>
      </c>
      <c r="FT166" s="9">
        <v>354.16883116883116</v>
      </c>
      <c r="FU166" s="9">
        <v>3</v>
      </c>
      <c r="FV166" s="9">
        <v>98.63278101209136</v>
      </c>
      <c r="FW166" s="9">
        <v>40.64173757277206</v>
      </c>
      <c r="FX166" s="9">
        <v>13.650694133452754</v>
      </c>
      <c r="FY166" s="9">
        <v>10.987012987012987</v>
      </c>
      <c r="FZ166" s="9">
        <v>3</v>
      </c>
      <c r="GA166" s="9">
        <v>5.987012987012987</v>
      </c>
      <c r="GB166" s="9">
        <v>2</v>
      </c>
      <c r="GC166" s="9">
        <v>10.67666815942678</v>
      </c>
      <c r="GD166" s="9">
        <v>31.883116883116884</v>
      </c>
      <c r="GE166" s="9">
        <v>38.31437527989252</v>
      </c>
      <c r="GF166" s="9">
        <v>100.24048365427676</v>
      </c>
      <c r="GG166" s="9">
        <v>71.27944469323779</v>
      </c>
      <c r="GH166" s="9">
        <v>0</v>
      </c>
      <c r="GI166" s="9">
        <v>11</v>
      </c>
      <c r="GJ166" s="9">
        <v>8</v>
      </c>
      <c r="GK166" s="9">
        <v>6.974025974025974</v>
      </c>
      <c r="GL166" s="9">
        <v>2.987012987012987</v>
      </c>
      <c r="GM166" s="9">
        <v>595.7142857142857</v>
      </c>
      <c r="GN166" s="9">
        <v>116.11106135244066</v>
      </c>
      <c r="GO166" s="9">
        <v>0</v>
      </c>
      <c r="GP166" s="9">
        <v>2.987012987012987</v>
      </c>
      <c r="GQ166" s="9">
        <v>70.16793551276311</v>
      </c>
      <c r="GR166" s="9">
        <v>3.948051948051948</v>
      </c>
      <c r="GS166" s="9">
        <v>284.6739811912226</v>
      </c>
      <c r="GT166" s="9">
        <v>41.520824003582625</v>
      </c>
      <c r="GU166" s="9">
        <v>0</v>
      </c>
      <c r="GV166" s="9">
        <v>4.6766681594267805</v>
      </c>
      <c r="GW166" s="9">
        <v>65.95208240035826</v>
      </c>
      <c r="GX166" s="9">
        <v>5.6766681594267805</v>
      </c>
    </row>
    <row r="167" spans="1:206" ht="12.75">
      <c r="A167" s="5" t="s">
        <v>384</v>
      </c>
      <c r="B167" s="9">
        <v>117.58</v>
      </c>
      <c r="C167" s="9">
        <v>354.44444444444446</v>
      </c>
      <c r="D167" s="9">
        <v>11.879999999999999</v>
      </c>
      <c r="E167" s="9">
        <v>39.36555555555556</v>
      </c>
      <c r="F167" s="9">
        <v>31.01222222222222</v>
      </c>
      <c r="G167" s="9">
        <v>69.61222222222223</v>
      </c>
      <c r="H167" s="9">
        <v>107.94555555555556</v>
      </c>
      <c r="I167" s="9">
        <v>58.69222222222222</v>
      </c>
      <c r="J167" s="9">
        <v>35.93666666666666</v>
      </c>
      <c r="K167" s="9">
        <v>51.245555555555555</v>
      </c>
      <c r="L167" s="9">
        <v>223.94444444444446</v>
      </c>
      <c r="M167" s="9">
        <v>79.25444444444445</v>
      </c>
      <c r="N167" s="9">
        <v>172.00444444444446</v>
      </c>
      <c r="O167" s="9">
        <v>182.44</v>
      </c>
      <c r="P167" s="9">
        <v>345.08444444444444</v>
      </c>
      <c r="Q167" s="9">
        <v>9.36</v>
      </c>
      <c r="R167" s="9">
        <v>158.62777777777777</v>
      </c>
      <c r="S167" s="9">
        <v>49.071111111111115</v>
      </c>
      <c r="T167" s="9">
        <v>61.967777777777776</v>
      </c>
      <c r="U167" s="9">
        <v>25.21666666666667</v>
      </c>
      <c r="V167" s="9">
        <v>17.433333333333334</v>
      </c>
      <c r="W167" s="9">
        <v>3.9388888888888887</v>
      </c>
      <c r="X167" s="9">
        <v>1</v>
      </c>
      <c r="Y167" s="9">
        <v>118.41111111111111</v>
      </c>
      <c r="Z167" s="9">
        <v>10</v>
      </c>
      <c r="AA167" s="9">
        <v>14.13888888888889</v>
      </c>
      <c r="AB167" s="9">
        <v>9.578888888888889</v>
      </c>
      <c r="AC167" s="9">
        <v>2.4988888888888887</v>
      </c>
      <c r="AD167" s="9">
        <v>209.88777777777779</v>
      </c>
      <c r="AE167" s="9">
        <v>26.496666666666666</v>
      </c>
      <c r="AF167" s="9">
        <v>70.08555555555556</v>
      </c>
      <c r="AG167" s="9">
        <v>47.83111111111111</v>
      </c>
      <c r="AH167" s="9">
        <v>14.214444444444444</v>
      </c>
      <c r="AI167" s="9">
        <v>162.77888888888887</v>
      </c>
      <c r="AJ167" s="9">
        <v>111.95444444444443</v>
      </c>
      <c r="AK167" s="9">
        <v>57.63111111111111</v>
      </c>
      <c r="AL167" s="9">
        <v>18.36</v>
      </c>
      <c r="AM167" s="9">
        <v>3.7199999999999998</v>
      </c>
      <c r="AN167" s="9">
        <v>46.797777777777775</v>
      </c>
      <c r="AO167" s="9">
        <v>53.73222222222222</v>
      </c>
      <c r="AP167" s="9">
        <v>253.91444444444446</v>
      </c>
      <c r="AQ167" s="9">
        <v>317.9311111111111</v>
      </c>
      <c r="AR167" s="9">
        <v>17.294444444444444</v>
      </c>
      <c r="AS167" s="9">
        <v>5.138888888888889</v>
      </c>
      <c r="AT167" s="9">
        <v>3</v>
      </c>
      <c r="AU167" s="9">
        <v>11.08</v>
      </c>
      <c r="AV167" s="9">
        <v>354.44444444444446</v>
      </c>
      <c r="AW167" s="9">
        <v>280.5088888888889</v>
      </c>
      <c r="AX167" s="9">
        <v>66.57777777777777</v>
      </c>
      <c r="AY167" s="9">
        <v>1.1388888888888888</v>
      </c>
      <c r="AZ167" s="9">
        <v>0</v>
      </c>
      <c r="BA167" s="9">
        <v>4.49888888888889</v>
      </c>
      <c r="BB167" s="9">
        <v>1</v>
      </c>
      <c r="BC167" s="9">
        <v>354.44444444444446</v>
      </c>
      <c r="BD167" s="9">
        <v>207.30555555555554</v>
      </c>
      <c r="BE167" s="9">
        <v>40.565555555555555</v>
      </c>
      <c r="BF167" s="9">
        <v>55.346666666666664</v>
      </c>
      <c r="BG167" s="9">
        <v>5.8566666666666665</v>
      </c>
      <c r="BH167" s="9">
        <v>24.793333333333333</v>
      </c>
      <c r="BI167" s="9">
        <v>13.717777777777778</v>
      </c>
      <c r="BJ167" s="9">
        <v>5.858888888888889</v>
      </c>
      <c r="BK167" s="9">
        <v>1</v>
      </c>
      <c r="BL167" s="9">
        <v>354.44444444444446</v>
      </c>
      <c r="BM167" s="9">
        <v>125.57333333333332</v>
      </c>
      <c r="BN167" s="9">
        <v>22.936666666666667</v>
      </c>
      <c r="BO167" s="9">
        <v>108.36111111111111</v>
      </c>
      <c r="BP167" s="9">
        <v>0</v>
      </c>
      <c r="BQ167" s="9">
        <v>72.86444444444444</v>
      </c>
      <c r="BR167" s="9">
        <v>24.153333333333332</v>
      </c>
      <c r="BS167" s="9">
        <v>354.44444444444446</v>
      </c>
      <c r="BT167" s="9">
        <v>265.2688888888889</v>
      </c>
      <c r="BU167" s="9">
        <v>75.93777777777777</v>
      </c>
      <c r="BV167" s="9">
        <v>3</v>
      </c>
      <c r="BW167" s="9">
        <v>1</v>
      </c>
      <c r="BX167" s="9">
        <v>0.1388888888888889</v>
      </c>
      <c r="BY167" s="9">
        <v>5.4399999999999995</v>
      </c>
      <c r="BZ167" s="9">
        <v>9.23777777777778</v>
      </c>
      <c r="CA167" s="9">
        <v>1</v>
      </c>
      <c r="CB167" s="9">
        <v>0</v>
      </c>
      <c r="CC167" s="9">
        <v>1.8</v>
      </c>
      <c r="CD167" s="9">
        <v>6.437777777777778</v>
      </c>
      <c r="CE167" s="9">
        <v>347.00444444444446</v>
      </c>
      <c r="CF167" s="9">
        <v>345.86555555555555</v>
      </c>
      <c r="CG167" s="9">
        <v>1.1388888888888888</v>
      </c>
      <c r="CH167" s="9">
        <v>0</v>
      </c>
      <c r="CI167" s="9">
        <v>150.30333333333334</v>
      </c>
      <c r="CJ167" s="9">
        <v>172.60222222222222</v>
      </c>
      <c r="CK167" s="9">
        <v>33.315555555555555</v>
      </c>
      <c r="CL167" s="9">
        <v>139.32666666666665</v>
      </c>
      <c r="CM167" s="9">
        <v>267.2622222222222</v>
      </c>
      <c r="CN167" s="9">
        <v>44.00777777777778</v>
      </c>
      <c r="CO167" s="9">
        <v>82.26222222222222</v>
      </c>
      <c r="CP167" s="9">
        <v>43.468888888888884</v>
      </c>
      <c r="CQ167" s="9">
        <v>16.717777777777776</v>
      </c>
      <c r="CR167" s="9">
        <v>1.08</v>
      </c>
      <c r="CS167" s="9">
        <v>1</v>
      </c>
      <c r="CT167" s="9">
        <v>267.2622222222222</v>
      </c>
      <c r="CU167" s="9">
        <v>78.72555555555556</v>
      </c>
      <c r="CV167" s="9">
        <v>45.955555555555556</v>
      </c>
      <c r="CW167" s="9">
        <v>5.997777777777777</v>
      </c>
      <c r="CX167" s="9">
        <v>7.858888888888889</v>
      </c>
      <c r="CY167" s="9">
        <v>10.997777777777777</v>
      </c>
      <c r="CZ167" s="9">
        <v>7.915555555555556</v>
      </c>
      <c r="DA167" s="9">
        <v>16.717777777777776</v>
      </c>
      <c r="DB167" s="9">
        <v>2.36</v>
      </c>
      <c r="DC167" s="9">
        <v>9.498888888888889</v>
      </c>
      <c r="DD167" s="9">
        <v>0</v>
      </c>
      <c r="DE167" s="9">
        <v>170.8188888888889</v>
      </c>
      <c r="DF167" s="9">
        <v>10.296666666666665</v>
      </c>
      <c r="DG167" s="9">
        <v>46.50666666666667</v>
      </c>
      <c r="DH167" s="9">
        <v>22.47555555555556</v>
      </c>
      <c r="DI167" s="9">
        <v>54.946666666666665</v>
      </c>
      <c r="DJ167" s="9">
        <v>36.593333333333334</v>
      </c>
      <c r="DK167" s="9">
        <v>170.8188888888889</v>
      </c>
      <c r="DL167" s="9">
        <v>12.52</v>
      </c>
      <c r="DM167" s="9">
        <v>1</v>
      </c>
      <c r="DN167" s="9">
        <v>3.7199999999999998</v>
      </c>
      <c r="DO167" s="9">
        <v>0.8588888888888888</v>
      </c>
      <c r="DP167" s="9">
        <v>1</v>
      </c>
      <c r="DQ167" s="9">
        <v>26.435555555555556</v>
      </c>
      <c r="DR167" s="9">
        <v>9.574444444444444</v>
      </c>
      <c r="DS167" s="9">
        <v>14.075555555555555</v>
      </c>
      <c r="DT167" s="9">
        <v>16.315555555555555</v>
      </c>
      <c r="DU167" s="9">
        <v>0.8588888888888888</v>
      </c>
      <c r="DV167" s="9">
        <v>2</v>
      </c>
      <c r="DW167" s="9">
        <v>0.36</v>
      </c>
      <c r="DX167" s="9">
        <v>5.633333333333333</v>
      </c>
      <c r="DY167" s="9">
        <v>2.3577777777777778</v>
      </c>
      <c r="DZ167" s="9">
        <v>8.576666666666666</v>
      </c>
      <c r="EA167" s="9">
        <v>22.07777777777778</v>
      </c>
      <c r="EB167" s="9">
        <v>33.17666666666666</v>
      </c>
      <c r="EC167" s="9">
        <v>10.277777777777779</v>
      </c>
      <c r="ED167" s="9">
        <v>170.8188888888889</v>
      </c>
      <c r="EE167" s="9">
        <v>14.595555555555555</v>
      </c>
      <c r="EF167" s="9">
        <v>28.793333333333333</v>
      </c>
      <c r="EG167" s="9">
        <v>11.515555555555556</v>
      </c>
      <c r="EH167" s="9">
        <v>13.351111111111111</v>
      </c>
      <c r="EI167" s="9">
        <v>45.370000000000005</v>
      </c>
      <c r="EJ167" s="9">
        <v>24.65666666666667</v>
      </c>
      <c r="EK167" s="9">
        <v>4.357777777777778</v>
      </c>
      <c r="EL167" s="9">
        <v>12.719999999999999</v>
      </c>
      <c r="EM167" s="9">
        <v>15.45888888888889</v>
      </c>
      <c r="EN167" s="9">
        <v>303.1988888888889</v>
      </c>
      <c r="EO167" s="9">
        <v>97.22444444444444</v>
      </c>
      <c r="EP167" s="9">
        <v>60.98888888888889</v>
      </c>
      <c r="EQ167" s="9">
        <v>34.22888888888889</v>
      </c>
      <c r="ER167" s="9">
        <v>23.576666666666668</v>
      </c>
      <c r="ES167" s="9">
        <v>87.18</v>
      </c>
      <c r="ET167" s="9">
        <v>208.93666666666664</v>
      </c>
      <c r="EU167" s="9">
        <v>158.62777777777777</v>
      </c>
      <c r="EV167" s="9">
        <v>50.30888888888889</v>
      </c>
      <c r="EW167" s="9">
        <v>43.89222222222222</v>
      </c>
      <c r="EX167" s="9">
        <v>6.416666666666667</v>
      </c>
      <c r="EY167" s="9">
        <v>158.62777777777777</v>
      </c>
      <c r="EZ167" s="9">
        <v>124.68888888888888</v>
      </c>
      <c r="FA167" s="9">
        <v>22.8</v>
      </c>
      <c r="FB167" s="9">
        <v>6</v>
      </c>
      <c r="FC167" s="9">
        <v>5.138888888888889</v>
      </c>
      <c r="FD167" s="9">
        <v>0</v>
      </c>
      <c r="FE167" s="9">
        <v>22.43777777777778</v>
      </c>
      <c r="FF167" s="9">
        <v>26.633333333333333</v>
      </c>
      <c r="FG167" s="9">
        <v>8.44</v>
      </c>
      <c r="FH167" s="9">
        <v>31.452222222222222</v>
      </c>
      <c r="FI167" s="9">
        <v>22.59333333333333</v>
      </c>
      <c r="FJ167" s="9">
        <v>11.997777777777777</v>
      </c>
      <c r="FK167" s="9">
        <v>5.717777777777777</v>
      </c>
      <c r="FL167" s="9">
        <v>3</v>
      </c>
      <c r="FM167" s="9">
        <v>0</v>
      </c>
      <c r="FN167" s="9">
        <v>6.138888888888889</v>
      </c>
      <c r="FO167" s="9">
        <v>11.21888888888889</v>
      </c>
      <c r="FP167" s="9">
        <v>2</v>
      </c>
      <c r="FQ167" s="9">
        <v>0</v>
      </c>
      <c r="FR167" s="9">
        <v>3</v>
      </c>
      <c r="FS167" s="9">
        <v>3.9977777777777774</v>
      </c>
      <c r="FT167" s="9">
        <v>158.62777777777777</v>
      </c>
      <c r="FU167" s="9">
        <v>1</v>
      </c>
      <c r="FV167" s="9">
        <v>33.73222222222222</v>
      </c>
      <c r="FW167" s="9">
        <v>8.8</v>
      </c>
      <c r="FX167" s="9">
        <v>13.16</v>
      </c>
      <c r="FY167" s="9">
        <v>6.138888888888889</v>
      </c>
      <c r="FZ167" s="9">
        <v>1.1388888888888888</v>
      </c>
      <c r="GA167" s="9">
        <v>4</v>
      </c>
      <c r="GB167" s="9">
        <v>1</v>
      </c>
      <c r="GC167" s="9">
        <v>9.21888888888889</v>
      </c>
      <c r="GD167" s="9">
        <v>13.21888888888889</v>
      </c>
      <c r="GE167" s="9">
        <v>18.717777777777776</v>
      </c>
      <c r="GF167" s="9">
        <v>51.595555555555556</v>
      </c>
      <c r="GG167" s="9">
        <v>40.096666666666664</v>
      </c>
      <c r="GH167" s="9">
        <v>0</v>
      </c>
      <c r="GI167" s="9">
        <v>3</v>
      </c>
      <c r="GJ167" s="9">
        <v>4</v>
      </c>
      <c r="GK167" s="9">
        <v>2.36</v>
      </c>
      <c r="GL167" s="9">
        <v>2.138888888888889</v>
      </c>
      <c r="GM167" s="9">
        <v>217.54222222222222</v>
      </c>
      <c r="GN167" s="9">
        <v>35.452222222222225</v>
      </c>
      <c r="GO167" s="9">
        <v>0</v>
      </c>
      <c r="GP167" s="9">
        <v>1.3599999999999999</v>
      </c>
      <c r="GQ167" s="9">
        <v>33.885555555555555</v>
      </c>
      <c r="GR167" s="9">
        <v>1.72</v>
      </c>
      <c r="GS167" s="9">
        <v>113.43</v>
      </c>
      <c r="GT167" s="9">
        <v>15.757777777777779</v>
      </c>
      <c r="GU167" s="9">
        <v>0.36</v>
      </c>
      <c r="GV167" s="9">
        <v>1</v>
      </c>
      <c r="GW167" s="9">
        <v>13.07777777777778</v>
      </c>
      <c r="GX167" s="9">
        <v>1.4988888888888887</v>
      </c>
    </row>
    <row r="168" spans="1:206" ht="12.75">
      <c r="A168" s="5" t="s">
        <v>499</v>
      </c>
      <c r="B168" s="9">
        <v>27.26</v>
      </c>
      <c r="C168" s="9">
        <v>115.9620253164557</v>
      </c>
      <c r="D168" s="9">
        <v>2.1265822784810124</v>
      </c>
      <c r="E168" s="9">
        <v>7.670886075949367</v>
      </c>
      <c r="F168" s="9">
        <v>8.835443037974684</v>
      </c>
      <c r="G168" s="9">
        <v>13.50632911392405</v>
      </c>
      <c r="H168" s="9">
        <v>28.632911392405063</v>
      </c>
      <c r="I168" s="9">
        <v>39.265822784810126</v>
      </c>
      <c r="J168" s="9">
        <v>15.924050632911392</v>
      </c>
      <c r="K168" s="9">
        <v>9.797468354430379</v>
      </c>
      <c r="L168" s="9">
        <v>66.89873417721519</v>
      </c>
      <c r="M168" s="9">
        <v>39.265822784810126</v>
      </c>
      <c r="N168" s="9">
        <v>56.48101265822785</v>
      </c>
      <c r="O168" s="9">
        <v>59.48101265822785</v>
      </c>
      <c r="P168" s="9">
        <v>115.9620253164557</v>
      </c>
      <c r="Q168" s="9">
        <v>0</v>
      </c>
      <c r="R168" s="9">
        <v>65.44303797468353</v>
      </c>
      <c r="S168" s="9">
        <v>27.303797468354432</v>
      </c>
      <c r="T168" s="9">
        <v>30.594936708860757</v>
      </c>
      <c r="U168" s="9">
        <v>2.708860759493671</v>
      </c>
      <c r="V168" s="9">
        <v>4.8354430379746836</v>
      </c>
      <c r="W168" s="9">
        <v>0</v>
      </c>
      <c r="X168" s="9">
        <v>0</v>
      </c>
      <c r="Y168" s="9">
        <v>55.77215189873418</v>
      </c>
      <c r="Z168" s="9">
        <v>0.7088607594936709</v>
      </c>
      <c r="AA168" s="9">
        <v>3.1265822784810124</v>
      </c>
      <c r="AB168" s="9">
        <v>3.4177215189873418</v>
      </c>
      <c r="AC168" s="9">
        <v>0</v>
      </c>
      <c r="AD168" s="9">
        <v>82.9493670886076</v>
      </c>
      <c r="AE168" s="9">
        <v>11.253164556962025</v>
      </c>
      <c r="AF168" s="9">
        <v>30.556962025316455</v>
      </c>
      <c r="AG168" s="9">
        <v>20.21518987341772</v>
      </c>
      <c r="AH168" s="9">
        <v>3.4177215189873418</v>
      </c>
      <c r="AI168" s="9">
        <v>50.35443037974683</v>
      </c>
      <c r="AJ168" s="9">
        <v>49.848101265822784</v>
      </c>
      <c r="AK168" s="9">
        <v>12.215189873417721</v>
      </c>
      <c r="AL168" s="9">
        <v>2.8354430379746836</v>
      </c>
      <c r="AM168" s="9">
        <v>0.7088607594936709</v>
      </c>
      <c r="AN168" s="9">
        <v>9.670886075949367</v>
      </c>
      <c r="AO168" s="9">
        <v>11.379746835443038</v>
      </c>
      <c r="AP168" s="9">
        <v>94.91139240506328</v>
      </c>
      <c r="AQ168" s="9">
        <v>105.16455696202532</v>
      </c>
      <c r="AR168" s="9">
        <v>5.962025316455696</v>
      </c>
      <c r="AS168" s="9">
        <v>2.708860759493671</v>
      </c>
      <c r="AT168" s="9">
        <v>1.4177215189873418</v>
      </c>
      <c r="AU168" s="9">
        <v>0.7088607594936709</v>
      </c>
      <c r="AV168" s="9">
        <v>115.9620253164557</v>
      </c>
      <c r="AW168" s="9">
        <v>74.9873417721519</v>
      </c>
      <c r="AX168" s="9">
        <v>40.265822784810126</v>
      </c>
      <c r="AY168" s="9">
        <v>0</v>
      </c>
      <c r="AZ168" s="9">
        <v>0.7088607594936709</v>
      </c>
      <c r="BA168" s="9">
        <v>0</v>
      </c>
      <c r="BB168" s="9">
        <v>0</v>
      </c>
      <c r="BC168" s="9">
        <v>115.9620253164557</v>
      </c>
      <c r="BD168" s="9">
        <v>59.48101265822785</v>
      </c>
      <c r="BE168" s="9">
        <v>19.21518987341772</v>
      </c>
      <c r="BF168" s="9">
        <v>14.215189873417721</v>
      </c>
      <c r="BG168" s="9">
        <v>3.8354430379746836</v>
      </c>
      <c r="BH168" s="9">
        <v>8.253164556962025</v>
      </c>
      <c r="BI168" s="9">
        <v>10.253164556962025</v>
      </c>
      <c r="BJ168" s="9">
        <v>0.7088607594936709</v>
      </c>
      <c r="BK168" s="9">
        <v>0</v>
      </c>
      <c r="BL168" s="9">
        <v>115.9620253164557</v>
      </c>
      <c r="BM168" s="9">
        <v>28.050632911392405</v>
      </c>
      <c r="BN168" s="9">
        <v>3.1265822784810124</v>
      </c>
      <c r="BO168" s="9">
        <v>24.177215189873415</v>
      </c>
      <c r="BP168" s="9">
        <v>0</v>
      </c>
      <c r="BQ168" s="9">
        <v>47.35443037974683</v>
      </c>
      <c r="BR168" s="9">
        <v>10.253164556962025</v>
      </c>
      <c r="BS168" s="9">
        <v>115.9620253164557</v>
      </c>
      <c r="BT168" s="9">
        <v>69.15189873417722</v>
      </c>
      <c r="BU168" s="9">
        <v>35.0126582278481</v>
      </c>
      <c r="BV168" s="9">
        <v>1</v>
      </c>
      <c r="BW168" s="9">
        <v>0</v>
      </c>
      <c r="BX168" s="9">
        <v>0</v>
      </c>
      <c r="BY168" s="9">
        <v>2.1265822784810124</v>
      </c>
      <c r="BZ168" s="9">
        <v>10.797468354430379</v>
      </c>
      <c r="CA168" s="9">
        <v>1.4177215189873418</v>
      </c>
      <c r="CB168" s="9">
        <v>0.7088607594936709</v>
      </c>
      <c r="CC168" s="9">
        <v>0</v>
      </c>
      <c r="CD168" s="9">
        <v>8.670886075949367</v>
      </c>
      <c r="CE168" s="9">
        <v>114.54430379746836</v>
      </c>
      <c r="CF168" s="9">
        <v>113.83544303797468</v>
      </c>
      <c r="CG168" s="9">
        <v>0.7088607594936709</v>
      </c>
      <c r="CH168" s="9">
        <v>0</v>
      </c>
      <c r="CI168" s="9">
        <v>17.21518987341772</v>
      </c>
      <c r="CJ168" s="9">
        <v>86.36708860759494</v>
      </c>
      <c r="CK168" s="9">
        <v>27.050632911392405</v>
      </c>
      <c r="CL168" s="9">
        <v>12.50632911392405</v>
      </c>
      <c r="CM168" s="9">
        <v>90.24050632911393</v>
      </c>
      <c r="CN168" s="9">
        <v>12.379746835443038</v>
      </c>
      <c r="CO168" s="9">
        <v>19.21518987341772</v>
      </c>
      <c r="CP168" s="9">
        <v>23.924050632911392</v>
      </c>
      <c r="CQ168" s="9">
        <v>2.708860759493671</v>
      </c>
      <c r="CR168" s="9">
        <v>0</v>
      </c>
      <c r="CS168" s="9">
        <v>0</v>
      </c>
      <c r="CT168" s="9">
        <v>90.24050632911393</v>
      </c>
      <c r="CU168" s="9">
        <v>32.0126582278481</v>
      </c>
      <c r="CV168" s="9">
        <v>25.177215189873415</v>
      </c>
      <c r="CW168" s="9">
        <v>1.7088607594936709</v>
      </c>
      <c r="CX168" s="9">
        <v>1.7088607594936709</v>
      </c>
      <c r="CY168" s="9">
        <v>0.7088607594936709</v>
      </c>
      <c r="CZ168" s="9">
        <v>2.708860759493671</v>
      </c>
      <c r="DA168" s="9">
        <v>2.708860759493671</v>
      </c>
      <c r="DB168" s="9">
        <v>0</v>
      </c>
      <c r="DC168" s="9">
        <v>1</v>
      </c>
      <c r="DD168" s="9">
        <v>1</v>
      </c>
      <c r="DE168" s="9">
        <v>55.51898734177215</v>
      </c>
      <c r="DF168" s="9">
        <v>11.253164556962025</v>
      </c>
      <c r="DG168" s="9">
        <v>12.670886075949367</v>
      </c>
      <c r="DH168" s="9">
        <v>2.4177215189873418</v>
      </c>
      <c r="DI168" s="9">
        <v>18.21518987341772</v>
      </c>
      <c r="DJ168" s="9">
        <v>10.962025316455696</v>
      </c>
      <c r="DK168" s="9">
        <v>55.51898734177215</v>
      </c>
      <c r="DL168" s="9">
        <v>7.253164556962025</v>
      </c>
      <c r="DM168" s="9">
        <v>0</v>
      </c>
      <c r="DN168" s="9">
        <v>2</v>
      </c>
      <c r="DO168" s="9">
        <v>0</v>
      </c>
      <c r="DP168" s="9">
        <v>0.7088607594936709</v>
      </c>
      <c r="DQ168" s="9">
        <v>8.126582278481013</v>
      </c>
      <c r="DR168" s="9">
        <v>3.708860759493671</v>
      </c>
      <c r="DS168" s="9">
        <v>4.417721518987342</v>
      </c>
      <c r="DT168" s="9">
        <v>6.417721518987342</v>
      </c>
      <c r="DU168" s="9">
        <v>0</v>
      </c>
      <c r="DV168" s="9">
        <v>1</v>
      </c>
      <c r="DW168" s="9">
        <v>0</v>
      </c>
      <c r="DX168" s="9">
        <v>1</v>
      </c>
      <c r="DY168" s="9">
        <v>3.5443037974683542</v>
      </c>
      <c r="DZ168" s="9">
        <v>3.8354430379746836</v>
      </c>
      <c r="EA168" s="9">
        <v>7.253164556962025</v>
      </c>
      <c r="EB168" s="9">
        <v>3.8354430379746836</v>
      </c>
      <c r="EC168" s="9">
        <v>2.4177215189873418</v>
      </c>
      <c r="ED168" s="9">
        <v>55.51898734177215</v>
      </c>
      <c r="EE168" s="9">
        <v>9.962025316455696</v>
      </c>
      <c r="EF168" s="9">
        <v>7.670886075949367</v>
      </c>
      <c r="EG168" s="9">
        <v>6.8354430379746836</v>
      </c>
      <c r="EH168" s="9">
        <v>2.4177215189873418</v>
      </c>
      <c r="EI168" s="9">
        <v>12.962025316455696</v>
      </c>
      <c r="EJ168" s="9">
        <v>3.1265822784810124</v>
      </c>
      <c r="EK168" s="9">
        <v>0</v>
      </c>
      <c r="EL168" s="9">
        <v>4.417721518987342</v>
      </c>
      <c r="EM168" s="9">
        <v>8.126582278481013</v>
      </c>
      <c r="EN168" s="9">
        <v>106.16455696202532</v>
      </c>
      <c r="EO168" s="9">
        <v>24.050632911392405</v>
      </c>
      <c r="EP168" s="9">
        <v>14.797468354430379</v>
      </c>
      <c r="EQ168" s="9">
        <v>12.962025316455696</v>
      </c>
      <c r="ER168" s="9">
        <v>9.962025316455696</v>
      </c>
      <c r="ES168" s="9">
        <v>44.392405063291136</v>
      </c>
      <c r="ET168" s="9">
        <v>127.70886075949366</v>
      </c>
      <c r="EU168" s="9">
        <v>65.44303797468353</v>
      </c>
      <c r="EV168" s="9">
        <v>62.265822784810126</v>
      </c>
      <c r="EW168" s="9">
        <v>60.55696202531645</v>
      </c>
      <c r="EX168" s="9">
        <v>1.7088607594936709</v>
      </c>
      <c r="EY168" s="9">
        <v>65.44303797468353</v>
      </c>
      <c r="EZ168" s="9">
        <v>57.77215189873418</v>
      </c>
      <c r="FA168" s="9">
        <v>4.962025316455696</v>
      </c>
      <c r="FB168" s="9">
        <v>0</v>
      </c>
      <c r="FC168" s="9">
        <v>1.7088607594936709</v>
      </c>
      <c r="FD168" s="9">
        <v>1</v>
      </c>
      <c r="FE168" s="9">
        <v>14.088607594936708</v>
      </c>
      <c r="FF168" s="9">
        <v>13.215189873417721</v>
      </c>
      <c r="FG168" s="9">
        <v>6.253164556962025</v>
      </c>
      <c r="FH168" s="9">
        <v>12.670886075949367</v>
      </c>
      <c r="FI168" s="9">
        <v>3.8354430379746836</v>
      </c>
      <c r="FJ168" s="9">
        <v>3</v>
      </c>
      <c r="FK168" s="9">
        <v>2.4177215189873418</v>
      </c>
      <c r="FL168" s="9">
        <v>0</v>
      </c>
      <c r="FM168" s="9">
        <v>0</v>
      </c>
      <c r="FN168" s="9">
        <v>4.1265822784810124</v>
      </c>
      <c r="FO168" s="9">
        <v>1.7088607594936709</v>
      </c>
      <c r="FP168" s="9">
        <v>0</v>
      </c>
      <c r="FQ168" s="9">
        <v>0</v>
      </c>
      <c r="FR168" s="9">
        <v>2</v>
      </c>
      <c r="FS168" s="9">
        <v>2.1265822784810124</v>
      </c>
      <c r="FT168" s="9">
        <v>65.44303797468353</v>
      </c>
      <c r="FU168" s="9">
        <v>1</v>
      </c>
      <c r="FV168" s="9">
        <v>7.962025316455696</v>
      </c>
      <c r="FW168" s="9">
        <v>1.4177215189873418</v>
      </c>
      <c r="FX168" s="9">
        <v>1</v>
      </c>
      <c r="FY168" s="9">
        <v>4.1265822784810124</v>
      </c>
      <c r="FZ168" s="9">
        <v>2.4177215189873418</v>
      </c>
      <c r="GA168" s="9">
        <v>0.7088607594936709</v>
      </c>
      <c r="GB168" s="9">
        <v>1</v>
      </c>
      <c r="GC168" s="9">
        <v>6.544303797468354</v>
      </c>
      <c r="GD168" s="9">
        <v>7.544303797468354</v>
      </c>
      <c r="GE168" s="9">
        <v>8.379746835443038</v>
      </c>
      <c r="GF168" s="9">
        <v>28.177215189873415</v>
      </c>
      <c r="GG168" s="9">
        <v>25.468354430379748</v>
      </c>
      <c r="GH168" s="9">
        <v>0</v>
      </c>
      <c r="GI168" s="9">
        <v>0.7088607594936709</v>
      </c>
      <c r="GJ168" s="9">
        <v>1</v>
      </c>
      <c r="GK168" s="9">
        <v>1</v>
      </c>
      <c r="GL168" s="9">
        <v>0</v>
      </c>
      <c r="GM168" s="9">
        <v>64.89873417721519</v>
      </c>
      <c r="GN168" s="9">
        <v>26.341772151898734</v>
      </c>
      <c r="GO168" s="9">
        <v>0</v>
      </c>
      <c r="GP168" s="9">
        <v>2.1265822784810124</v>
      </c>
      <c r="GQ168" s="9">
        <v>4.1265822784810124</v>
      </c>
      <c r="GR168" s="9">
        <v>0</v>
      </c>
      <c r="GS168" s="9">
        <v>23.341772151898734</v>
      </c>
      <c r="GT168" s="9">
        <v>3.1265822784810124</v>
      </c>
      <c r="GU168" s="9">
        <v>0</v>
      </c>
      <c r="GV168" s="9">
        <v>0.7088607594936709</v>
      </c>
      <c r="GW168" s="9">
        <v>3.708860759493671</v>
      </c>
      <c r="GX168" s="9">
        <v>1.4177215189873418</v>
      </c>
    </row>
    <row r="169" spans="1:206" ht="12.75">
      <c r="A169" s="5" t="s">
        <v>500</v>
      </c>
      <c r="B169" s="9">
        <v>212.14</v>
      </c>
      <c r="C169" s="9">
        <v>159.37333333333333</v>
      </c>
      <c r="D169" s="9">
        <v>13.48</v>
      </c>
      <c r="E169" s="9">
        <v>20.973333333333333</v>
      </c>
      <c r="F169" s="9">
        <v>14.466666666666667</v>
      </c>
      <c r="G169" s="9">
        <v>30.573333333333334</v>
      </c>
      <c r="H169" s="9">
        <v>35.57333333333334</v>
      </c>
      <c r="I169" s="9">
        <v>38.57333333333334</v>
      </c>
      <c r="J169" s="9">
        <v>5.733333333333333</v>
      </c>
      <c r="K169" s="9">
        <v>34.45333333333333</v>
      </c>
      <c r="L169" s="9">
        <v>99.34666666666666</v>
      </c>
      <c r="M169" s="9">
        <v>25.573333333333334</v>
      </c>
      <c r="N169" s="9">
        <v>81.49333333333334</v>
      </c>
      <c r="O169" s="9">
        <v>77.88</v>
      </c>
      <c r="P169" s="9">
        <v>159.37333333333333</v>
      </c>
      <c r="Q169" s="9">
        <v>0</v>
      </c>
      <c r="R169" s="9">
        <v>69.52</v>
      </c>
      <c r="S169" s="9">
        <v>21.973333333333333</v>
      </c>
      <c r="T169" s="9">
        <v>23.586666666666666</v>
      </c>
      <c r="U169" s="9">
        <v>11.48</v>
      </c>
      <c r="V169" s="9">
        <v>7.986666666666666</v>
      </c>
      <c r="W169" s="9">
        <v>3.12</v>
      </c>
      <c r="X169" s="9">
        <v>1.3733333333333333</v>
      </c>
      <c r="Y169" s="9">
        <v>46.306666666666665</v>
      </c>
      <c r="Z169" s="9">
        <v>1.4933333333333334</v>
      </c>
      <c r="AA169" s="9">
        <v>0</v>
      </c>
      <c r="AB169" s="9">
        <v>15.973333333333333</v>
      </c>
      <c r="AC169" s="9">
        <v>4.373333333333333</v>
      </c>
      <c r="AD169" s="9">
        <v>107.18666666666667</v>
      </c>
      <c r="AE169" s="9">
        <v>1.7466666666666666</v>
      </c>
      <c r="AF169" s="9">
        <v>39.82666666666667</v>
      </c>
      <c r="AG169" s="9">
        <v>20.72</v>
      </c>
      <c r="AH169" s="9">
        <v>7.226666666666667</v>
      </c>
      <c r="AI169" s="9">
        <v>89.10666666666667</v>
      </c>
      <c r="AJ169" s="9">
        <v>44.8</v>
      </c>
      <c r="AK169" s="9">
        <v>18.973333333333333</v>
      </c>
      <c r="AL169" s="9">
        <v>6.493333333333333</v>
      </c>
      <c r="AM169" s="9">
        <v>0</v>
      </c>
      <c r="AN169" s="9">
        <v>11.733333333333334</v>
      </c>
      <c r="AO169" s="9">
        <v>20.85333333333333</v>
      </c>
      <c r="AP169" s="9">
        <v>126.78666666666666</v>
      </c>
      <c r="AQ169" s="9">
        <v>140.14666666666668</v>
      </c>
      <c r="AR169" s="9">
        <v>12.613333333333333</v>
      </c>
      <c r="AS169" s="9">
        <v>0.37333333333333335</v>
      </c>
      <c r="AT169" s="9">
        <v>3.493333333333333</v>
      </c>
      <c r="AU169" s="9">
        <v>2.7466666666666666</v>
      </c>
      <c r="AV169" s="9">
        <v>159.37333333333333</v>
      </c>
      <c r="AW169" s="9">
        <v>107.30666666666667</v>
      </c>
      <c r="AX169" s="9">
        <v>45.946666666666665</v>
      </c>
      <c r="AY169" s="9">
        <v>1.12</v>
      </c>
      <c r="AZ169" s="9">
        <v>1</v>
      </c>
      <c r="BA169" s="9">
        <v>2</v>
      </c>
      <c r="BB169" s="9">
        <v>1</v>
      </c>
      <c r="BC169" s="9">
        <v>159.37333333333333</v>
      </c>
      <c r="BD169" s="9">
        <v>75.61333333333333</v>
      </c>
      <c r="BE169" s="9">
        <v>21.093333333333334</v>
      </c>
      <c r="BF169" s="9">
        <v>25.586666666666666</v>
      </c>
      <c r="BG169" s="9">
        <v>7.359999999999999</v>
      </c>
      <c r="BH169" s="9">
        <v>15.733333333333334</v>
      </c>
      <c r="BI169" s="9">
        <v>5.866666666666667</v>
      </c>
      <c r="BJ169" s="9">
        <v>8.120000000000001</v>
      </c>
      <c r="BK169" s="9">
        <v>0</v>
      </c>
      <c r="BL169" s="9">
        <v>159.37333333333333</v>
      </c>
      <c r="BM169" s="9">
        <v>38.06666666666666</v>
      </c>
      <c r="BN169" s="9">
        <v>8.120000000000001</v>
      </c>
      <c r="BO169" s="9">
        <v>20.6</v>
      </c>
      <c r="BP169" s="9">
        <v>0</v>
      </c>
      <c r="BQ169" s="9">
        <v>72.73333333333333</v>
      </c>
      <c r="BR169" s="9">
        <v>18.48</v>
      </c>
      <c r="BS169" s="9">
        <v>159.37333333333333</v>
      </c>
      <c r="BT169" s="9">
        <v>100.57333333333332</v>
      </c>
      <c r="BU169" s="9">
        <v>53.306666666666665</v>
      </c>
      <c r="BV169" s="9">
        <v>0</v>
      </c>
      <c r="BW169" s="9">
        <v>0.7466666666666667</v>
      </c>
      <c r="BX169" s="9">
        <v>0.37333333333333335</v>
      </c>
      <c r="BY169" s="9">
        <v>2</v>
      </c>
      <c r="BZ169" s="9">
        <v>4.746666666666667</v>
      </c>
      <c r="CA169" s="9">
        <v>0</v>
      </c>
      <c r="CB169" s="9">
        <v>1</v>
      </c>
      <c r="CC169" s="9">
        <v>0</v>
      </c>
      <c r="CD169" s="9">
        <v>3.7466666666666666</v>
      </c>
      <c r="CE169" s="9">
        <v>151.01333333333332</v>
      </c>
      <c r="CF169" s="9">
        <v>151.01333333333332</v>
      </c>
      <c r="CG169" s="9">
        <v>0</v>
      </c>
      <c r="CH169" s="9">
        <v>0</v>
      </c>
      <c r="CI169" s="9">
        <v>5.12</v>
      </c>
      <c r="CJ169" s="9">
        <v>144.14666666666668</v>
      </c>
      <c r="CK169" s="9">
        <v>33.693333333333335</v>
      </c>
      <c r="CL169" s="9">
        <v>9.746666666666666</v>
      </c>
      <c r="CM169" s="9">
        <v>119.18666666666667</v>
      </c>
      <c r="CN169" s="9">
        <v>20.346666666666668</v>
      </c>
      <c r="CO169" s="9">
        <v>32.93333333333334</v>
      </c>
      <c r="CP169" s="9">
        <v>17.21333333333333</v>
      </c>
      <c r="CQ169" s="9">
        <v>4.493333333333333</v>
      </c>
      <c r="CR169" s="9">
        <v>0.37333333333333335</v>
      </c>
      <c r="CS169" s="9">
        <v>0.37333333333333335</v>
      </c>
      <c r="CT169" s="9">
        <v>119.18666666666667</v>
      </c>
      <c r="CU169" s="9">
        <v>43.45333333333333</v>
      </c>
      <c r="CV169" s="9">
        <v>28.46666666666667</v>
      </c>
      <c r="CW169" s="9">
        <v>3.3733333333333335</v>
      </c>
      <c r="CX169" s="9">
        <v>5.12</v>
      </c>
      <c r="CY169" s="9">
        <v>2.7466666666666666</v>
      </c>
      <c r="CZ169" s="9">
        <v>3.7466666666666666</v>
      </c>
      <c r="DA169" s="9">
        <v>4.493333333333333</v>
      </c>
      <c r="DB169" s="9">
        <v>1.12</v>
      </c>
      <c r="DC169" s="9">
        <v>1.3733333333333333</v>
      </c>
      <c r="DD169" s="9">
        <v>0</v>
      </c>
      <c r="DE169" s="9">
        <v>70.86666666666667</v>
      </c>
      <c r="DF169" s="9">
        <v>8.613333333333333</v>
      </c>
      <c r="DG169" s="9">
        <v>17.84</v>
      </c>
      <c r="DH169" s="9">
        <v>9.226666666666667</v>
      </c>
      <c r="DI169" s="9">
        <v>22.826666666666668</v>
      </c>
      <c r="DJ169" s="9">
        <v>12.36</v>
      </c>
      <c r="DK169" s="9">
        <v>70.86666666666667</v>
      </c>
      <c r="DL169" s="9">
        <v>7.613333333333333</v>
      </c>
      <c r="DM169" s="9">
        <v>0.7466666666666667</v>
      </c>
      <c r="DN169" s="9">
        <v>3.6133333333333333</v>
      </c>
      <c r="DO169" s="9">
        <v>0</v>
      </c>
      <c r="DP169" s="9">
        <v>0</v>
      </c>
      <c r="DQ169" s="9">
        <v>8.733333333333334</v>
      </c>
      <c r="DR169" s="9">
        <v>11.6</v>
      </c>
      <c r="DS169" s="9">
        <v>1</v>
      </c>
      <c r="DT169" s="9">
        <v>1.3733333333333333</v>
      </c>
      <c r="DU169" s="9">
        <v>0</v>
      </c>
      <c r="DV169" s="9">
        <v>0</v>
      </c>
      <c r="DW169" s="9">
        <v>7</v>
      </c>
      <c r="DX169" s="9">
        <v>5.12</v>
      </c>
      <c r="DY169" s="9">
        <v>1.8666666666666667</v>
      </c>
      <c r="DZ169" s="9">
        <v>2.24</v>
      </c>
      <c r="EA169" s="9">
        <v>5.866666666666667</v>
      </c>
      <c r="EB169" s="9">
        <v>10.973333333333333</v>
      </c>
      <c r="EC169" s="9">
        <v>3.12</v>
      </c>
      <c r="ED169" s="9">
        <v>70.86666666666667</v>
      </c>
      <c r="EE169" s="9">
        <v>3.7466666666666666</v>
      </c>
      <c r="EF169" s="9">
        <v>12.226666666666667</v>
      </c>
      <c r="EG169" s="9">
        <v>2.986666666666667</v>
      </c>
      <c r="EH169" s="9">
        <v>5.986666666666666</v>
      </c>
      <c r="EI169" s="9">
        <v>22.96</v>
      </c>
      <c r="EJ169" s="9">
        <v>8.24</v>
      </c>
      <c r="EK169" s="9">
        <v>2.12</v>
      </c>
      <c r="EL169" s="9">
        <v>3.986666666666667</v>
      </c>
      <c r="EM169" s="9">
        <v>8.613333333333333</v>
      </c>
      <c r="EN169" s="9">
        <v>124.92</v>
      </c>
      <c r="EO169" s="9">
        <v>26.586666666666666</v>
      </c>
      <c r="EP169" s="9">
        <v>26.453333333333333</v>
      </c>
      <c r="EQ169" s="9">
        <v>17.21333333333333</v>
      </c>
      <c r="ER169" s="9">
        <v>12.226666666666667</v>
      </c>
      <c r="ES169" s="9">
        <v>42.44</v>
      </c>
      <c r="ET169" s="9">
        <v>87.25333333333333</v>
      </c>
      <c r="EU169" s="9">
        <v>69.52</v>
      </c>
      <c r="EV169" s="9">
        <v>17.733333333333334</v>
      </c>
      <c r="EW169" s="9">
        <v>13.986666666666666</v>
      </c>
      <c r="EX169" s="9">
        <v>3.7466666666666666</v>
      </c>
      <c r="EY169" s="9">
        <v>69.52</v>
      </c>
      <c r="EZ169" s="9">
        <v>49.93333333333334</v>
      </c>
      <c r="FA169" s="9">
        <v>17.093333333333334</v>
      </c>
      <c r="FB169" s="9">
        <v>1.4933333333333334</v>
      </c>
      <c r="FC169" s="9">
        <v>1</v>
      </c>
      <c r="FD169" s="9">
        <v>0</v>
      </c>
      <c r="FE169" s="9">
        <v>6.866666666666667</v>
      </c>
      <c r="FF169" s="9">
        <v>15.106666666666666</v>
      </c>
      <c r="FG169" s="9">
        <v>3.986666666666667</v>
      </c>
      <c r="FH169" s="9">
        <v>14.48</v>
      </c>
      <c r="FI169" s="9">
        <v>5.613333333333333</v>
      </c>
      <c r="FJ169" s="9">
        <v>5.866666666666667</v>
      </c>
      <c r="FK169" s="9">
        <v>2.3733333333333335</v>
      </c>
      <c r="FL169" s="9">
        <v>5.986666666666666</v>
      </c>
      <c r="FM169" s="9">
        <v>0.37333333333333335</v>
      </c>
      <c r="FN169" s="9">
        <v>5.746666666666667</v>
      </c>
      <c r="FO169" s="9">
        <v>0</v>
      </c>
      <c r="FP169" s="9">
        <v>1.7466666666666666</v>
      </c>
      <c r="FQ169" s="9">
        <v>0</v>
      </c>
      <c r="FR169" s="9">
        <v>0</v>
      </c>
      <c r="FS169" s="9">
        <v>1.3733333333333333</v>
      </c>
      <c r="FT169" s="9">
        <v>69.52</v>
      </c>
      <c r="FU169" s="9">
        <v>4.746666666666667</v>
      </c>
      <c r="FV169" s="9">
        <v>19.093333333333334</v>
      </c>
      <c r="FW169" s="9">
        <v>7.986666666666666</v>
      </c>
      <c r="FX169" s="9">
        <v>3.7466666666666666</v>
      </c>
      <c r="FY169" s="9">
        <v>5.746666666666667</v>
      </c>
      <c r="FZ169" s="9">
        <v>1.3733333333333333</v>
      </c>
      <c r="GA169" s="9">
        <v>1.3733333333333333</v>
      </c>
      <c r="GB169" s="9">
        <v>3</v>
      </c>
      <c r="GC169" s="9">
        <v>4.493333333333333</v>
      </c>
      <c r="GD169" s="9">
        <v>2.3733333333333335</v>
      </c>
      <c r="GE169" s="9">
        <v>3.36</v>
      </c>
      <c r="GF169" s="9">
        <v>18.346666666666668</v>
      </c>
      <c r="GG169" s="9">
        <v>14.226666666666667</v>
      </c>
      <c r="GH169" s="9">
        <v>0</v>
      </c>
      <c r="GI169" s="9">
        <v>0</v>
      </c>
      <c r="GJ169" s="9">
        <v>0</v>
      </c>
      <c r="GK169" s="9">
        <v>3.12</v>
      </c>
      <c r="GL169" s="9">
        <v>1</v>
      </c>
      <c r="GM169" s="9">
        <v>95.58666666666667</v>
      </c>
      <c r="GN169" s="9">
        <v>28.093333333333334</v>
      </c>
      <c r="GO169" s="9">
        <v>0</v>
      </c>
      <c r="GP169" s="9">
        <v>1.3733333333333333</v>
      </c>
      <c r="GQ169" s="9">
        <v>11.733333333333334</v>
      </c>
      <c r="GR169" s="9">
        <v>0.37333333333333335</v>
      </c>
      <c r="GS169" s="9">
        <v>43.53333333333333</v>
      </c>
      <c r="GT169" s="9">
        <v>2.986666666666667</v>
      </c>
      <c r="GU169" s="9">
        <v>0</v>
      </c>
      <c r="GV169" s="9">
        <v>1</v>
      </c>
      <c r="GW169" s="9">
        <v>5.493333333333333</v>
      </c>
      <c r="GX169" s="9">
        <v>1</v>
      </c>
    </row>
    <row r="170" spans="1:206" ht="12.75">
      <c r="A170" s="5" t="s">
        <v>501</v>
      </c>
      <c r="B170" s="9">
        <v>204.15</v>
      </c>
      <c r="C170" s="9">
        <v>371.2888645890286</v>
      </c>
      <c r="D170" s="9">
        <v>15.656825223254966</v>
      </c>
      <c r="E170" s="9">
        <v>64.53635866593767</v>
      </c>
      <c r="F170" s="9">
        <v>28.217787497721886</v>
      </c>
      <c r="G170" s="9">
        <v>54.09823218516494</v>
      </c>
      <c r="H170" s="9">
        <v>106.36850738108257</v>
      </c>
      <c r="I170" s="9">
        <v>66.14579916165482</v>
      </c>
      <c r="J170" s="9">
        <v>36.265354474211776</v>
      </c>
      <c r="K170" s="9">
        <v>80.19318388919264</v>
      </c>
      <c r="L170" s="9">
        <v>216.52779296519043</v>
      </c>
      <c r="M170" s="9">
        <v>74.56788773464552</v>
      </c>
      <c r="N170" s="9">
        <v>175.0863860032805</v>
      </c>
      <c r="O170" s="9">
        <v>196.2024785857481</v>
      </c>
      <c r="P170" s="9">
        <v>371.2888645890286</v>
      </c>
      <c r="Q170" s="9">
        <v>0</v>
      </c>
      <c r="R170" s="9">
        <v>159.8946601057044</v>
      </c>
      <c r="S170" s="9">
        <v>43.04045926735921</v>
      </c>
      <c r="T170" s="9">
        <v>66.4186258429014</v>
      </c>
      <c r="U170" s="9">
        <v>22.078913796245672</v>
      </c>
      <c r="V170" s="9">
        <v>15.576635684344815</v>
      </c>
      <c r="W170" s="9">
        <v>9.812283579369419</v>
      </c>
      <c r="X170" s="9">
        <v>2.967741935483871</v>
      </c>
      <c r="Y170" s="9">
        <v>130.5379989065063</v>
      </c>
      <c r="Z170" s="9">
        <v>0.989247311827957</v>
      </c>
      <c r="AA170" s="9">
        <v>0</v>
      </c>
      <c r="AB170" s="9">
        <v>15.555130308000727</v>
      </c>
      <c r="AC170" s="9">
        <v>9.9247311827957</v>
      </c>
      <c r="AD170" s="9">
        <v>257.1465281574631</v>
      </c>
      <c r="AE170" s="9">
        <v>17.645708037178785</v>
      </c>
      <c r="AF170" s="9">
        <v>62.86841625660652</v>
      </c>
      <c r="AG170" s="9">
        <v>57.73446327683616</v>
      </c>
      <c r="AH170" s="9">
        <v>21.646072535082922</v>
      </c>
      <c r="AI170" s="9">
        <v>201.02587935119374</v>
      </c>
      <c r="AJ170" s="9">
        <v>104.72115910333515</v>
      </c>
      <c r="AK170" s="9">
        <v>51.136322216147256</v>
      </c>
      <c r="AL170" s="9">
        <v>10.528704209950792</v>
      </c>
      <c r="AM170" s="9">
        <v>3.876799708401677</v>
      </c>
      <c r="AN170" s="9">
        <v>27.77382905048296</v>
      </c>
      <c r="AO170" s="9">
        <v>45.48441771459814</v>
      </c>
      <c r="AP170" s="9">
        <v>298.0306178239475</v>
      </c>
      <c r="AQ170" s="9">
        <v>321.2385638782577</v>
      </c>
      <c r="AR170" s="9">
        <v>37.339712046655734</v>
      </c>
      <c r="AS170" s="9">
        <v>1.978494623655914</v>
      </c>
      <c r="AT170" s="9">
        <v>0.989247311827957</v>
      </c>
      <c r="AU170" s="9">
        <v>9.74284672863131</v>
      </c>
      <c r="AV170" s="9">
        <v>371.2888645890286</v>
      </c>
      <c r="AW170" s="9">
        <v>248.3548387096774</v>
      </c>
      <c r="AX170" s="9">
        <v>110.07417532349189</v>
      </c>
      <c r="AY170" s="9">
        <v>4.593220338983051</v>
      </c>
      <c r="AZ170" s="9">
        <v>2.694915254237288</v>
      </c>
      <c r="BA170" s="9">
        <v>4.582467650811008</v>
      </c>
      <c r="BB170" s="9">
        <v>0</v>
      </c>
      <c r="BC170" s="9">
        <v>371.2888645890286</v>
      </c>
      <c r="BD170" s="9">
        <v>192.44341170038274</v>
      </c>
      <c r="BE170" s="9">
        <v>70.0225988700565</v>
      </c>
      <c r="BF170" s="9">
        <v>43.20083834517952</v>
      </c>
      <c r="BG170" s="9">
        <v>5.855294332057591</v>
      </c>
      <c r="BH170" s="9">
        <v>32.91270275195917</v>
      </c>
      <c r="BI170" s="9">
        <v>18.394751230180425</v>
      </c>
      <c r="BJ170" s="9">
        <v>5.673409877893202</v>
      </c>
      <c r="BK170" s="9">
        <v>2.7858574813194825</v>
      </c>
      <c r="BL170" s="9">
        <v>371.2888645890286</v>
      </c>
      <c r="BM170" s="9">
        <v>91.63641334062329</v>
      </c>
      <c r="BN170" s="9">
        <v>19.96646619281939</v>
      </c>
      <c r="BO170" s="9">
        <v>63.59103335155823</v>
      </c>
      <c r="BP170" s="9">
        <v>0</v>
      </c>
      <c r="BQ170" s="9">
        <v>140.53125569527975</v>
      </c>
      <c r="BR170" s="9">
        <v>41.874612720976856</v>
      </c>
      <c r="BS170" s="9">
        <v>371.2888645890286</v>
      </c>
      <c r="BT170" s="9">
        <v>223.54383087297248</v>
      </c>
      <c r="BU170" s="9">
        <v>117.5119373063605</v>
      </c>
      <c r="BV170" s="9">
        <v>6.855294332057591</v>
      </c>
      <c r="BW170" s="9">
        <v>2.7858574813194825</v>
      </c>
      <c r="BX170" s="9">
        <v>2.7966101694915255</v>
      </c>
      <c r="BY170" s="9">
        <v>8.357572443958446</v>
      </c>
      <c r="BZ170" s="9">
        <v>20.59194459631857</v>
      </c>
      <c r="CA170" s="9">
        <v>0</v>
      </c>
      <c r="CB170" s="9">
        <v>0.989247311827957</v>
      </c>
      <c r="CC170" s="9">
        <v>3.593220338983051</v>
      </c>
      <c r="CD170" s="9">
        <v>16.009476945507565</v>
      </c>
      <c r="CE170" s="9">
        <v>361.57827592491344</v>
      </c>
      <c r="CF170" s="9">
        <v>359.69072352833973</v>
      </c>
      <c r="CG170" s="9">
        <v>1.8875523965737198</v>
      </c>
      <c r="CH170" s="9">
        <v>0</v>
      </c>
      <c r="CI170" s="9">
        <v>14.619646437032987</v>
      </c>
      <c r="CJ170" s="9">
        <v>335.0661563696009</v>
      </c>
      <c r="CK170" s="9">
        <v>76.52560597776562</v>
      </c>
      <c r="CL170" s="9">
        <v>21.33023510114817</v>
      </c>
      <c r="CM170" s="9">
        <v>254.83032622562422</v>
      </c>
      <c r="CN170" s="9">
        <v>27.76307636231092</v>
      </c>
      <c r="CO170" s="9">
        <v>78.27884089666485</v>
      </c>
      <c r="CP170" s="9">
        <v>44.24876981957354</v>
      </c>
      <c r="CQ170" s="9">
        <v>2.967741935483871</v>
      </c>
      <c r="CR170" s="9">
        <v>1.8875523965737198</v>
      </c>
      <c r="CS170" s="9">
        <v>0</v>
      </c>
      <c r="CT170" s="9">
        <v>254.83032622562422</v>
      </c>
      <c r="CU170" s="9">
        <v>99.68434481501731</v>
      </c>
      <c r="CV170" s="9">
        <v>65.46163659558958</v>
      </c>
      <c r="CW170" s="9">
        <v>4.88755239657372</v>
      </c>
      <c r="CX170" s="9">
        <v>14.758520138509203</v>
      </c>
      <c r="CY170" s="9">
        <v>10.699835975943138</v>
      </c>
      <c r="CZ170" s="9">
        <v>3.876799708401677</v>
      </c>
      <c r="DA170" s="9">
        <v>2.967741935483871</v>
      </c>
      <c r="DB170" s="9">
        <v>1.978494623655914</v>
      </c>
      <c r="DC170" s="9">
        <v>0</v>
      </c>
      <c r="DD170" s="9">
        <v>0</v>
      </c>
      <c r="DE170" s="9">
        <v>152.178239475123</v>
      </c>
      <c r="DF170" s="9">
        <v>12.5981410606889</v>
      </c>
      <c r="DG170" s="9">
        <v>31.73081829779479</v>
      </c>
      <c r="DH170" s="9">
        <v>30.73081829779479</v>
      </c>
      <c r="DI170" s="9">
        <v>42.23801713140149</v>
      </c>
      <c r="DJ170" s="9">
        <v>34.880444687443045</v>
      </c>
      <c r="DK170" s="9">
        <v>152.178239475123</v>
      </c>
      <c r="DL170" s="9">
        <v>13.678330599599052</v>
      </c>
      <c r="DM170" s="9">
        <v>2.978494623655914</v>
      </c>
      <c r="DN170" s="9">
        <v>2.876799708401677</v>
      </c>
      <c r="DO170" s="9">
        <v>1.8875523965737198</v>
      </c>
      <c r="DP170" s="9">
        <v>0</v>
      </c>
      <c r="DQ170" s="9">
        <v>17.48569345726262</v>
      </c>
      <c r="DR170" s="9">
        <v>10.753599416803354</v>
      </c>
      <c r="DS170" s="9">
        <v>8.732094040459268</v>
      </c>
      <c r="DT170" s="9">
        <v>10.51795152177875</v>
      </c>
      <c r="DU170" s="9">
        <v>1.8875523965737198</v>
      </c>
      <c r="DV170" s="9">
        <v>2.7858574813194825</v>
      </c>
      <c r="DW170" s="9">
        <v>4.764352104975396</v>
      </c>
      <c r="DX170" s="9">
        <v>8.77510479314744</v>
      </c>
      <c r="DY170" s="9">
        <v>7.662657189721159</v>
      </c>
      <c r="DZ170" s="9">
        <v>11.51795152177875</v>
      </c>
      <c r="EA170" s="9">
        <v>10.459267359212685</v>
      </c>
      <c r="EB170" s="9">
        <v>25.068161108073628</v>
      </c>
      <c r="EC170" s="9">
        <v>10.346819755786404</v>
      </c>
      <c r="ED170" s="9">
        <v>152.178239475123</v>
      </c>
      <c r="EE170" s="9">
        <v>21.533624931656643</v>
      </c>
      <c r="EF170" s="9">
        <v>17.020229633679605</v>
      </c>
      <c r="EG170" s="9">
        <v>23.057408419901584</v>
      </c>
      <c r="EH170" s="9">
        <v>14.51795152177875</v>
      </c>
      <c r="EI170" s="9">
        <v>24.239292874065974</v>
      </c>
      <c r="EJ170" s="9">
        <v>16.427009294696553</v>
      </c>
      <c r="EK170" s="9">
        <v>5.855294332057591</v>
      </c>
      <c r="EL170" s="9">
        <v>13.416256606524513</v>
      </c>
      <c r="EM170" s="9">
        <v>16.1111718607618</v>
      </c>
      <c r="EN170" s="9">
        <v>291.09568069983595</v>
      </c>
      <c r="EO170" s="9">
        <v>61.669582649899766</v>
      </c>
      <c r="EP170" s="9">
        <v>75.51448879168944</v>
      </c>
      <c r="EQ170" s="9">
        <v>42.46291233825406</v>
      </c>
      <c r="ER170" s="9">
        <v>26.1962821213778</v>
      </c>
      <c r="ES170" s="9">
        <v>85.25241479861491</v>
      </c>
      <c r="ET170" s="9">
        <v>189.8875523965737</v>
      </c>
      <c r="EU170" s="9">
        <v>159.8946601057044</v>
      </c>
      <c r="EV170" s="9">
        <v>29.992892290869328</v>
      </c>
      <c r="EW170" s="9">
        <v>28.105339894295607</v>
      </c>
      <c r="EX170" s="9">
        <v>1.8875523965737198</v>
      </c>
      <c r="EY170" s="9">
        <v>159.8946601057044</v>
      </c>
      <c r="EZ170" s="9">
        <v>131.27628941133588</v>
      </c>
      <c r="FA170" s="9">
        <v>18.987971569163477</v>
      </c>
      <c r="FB170" s="9">
        <v>3.956989247311828</v>
      </c>
      <c r="FC170" s="9">
        <v>1.7966101694915255</v>
      </c>
      <c r="FD170" s="9">
        <v>3.876799708401677</v>
      </c>
      <c r="FE170" s="9">
        <v>23.63495534900674</v>
      </c>
      <c r="FF170" s="9">
        <v>19.40550391835247</v>
      </c>
      <c r="FG170" s="9">
        <v>16.325314379442318</v>
      </c>
      <c r="FH170" s="9">
        <v>31.92345544013122</v>
      </c>
      <c r="FI170" s="9">
        <v>22.44268270457445</v>
      </c>
      <c r="FJ170" s="9">
        <v>9.732094040459268</v>
      </c>
      <c r="FK170" s="9">
        <v>6.560962274466922</v>
      </c>
      <c r="FL170" s="9">
        <v>5.571714962638965</v>
      </c>
      <c r="FM170" s="9">
        <v>0</v>
      </c>
      <c r="FN170" s="9">
        <v>14.758520138509203</v>
      </c>
      <c r="FO170" s="9">
        <v>4.77510479314744</v>
      </c>
      <c r="FP170" s="9">
        <v>0.989247311827957</v>
      </c>
      <c r="FQ170" s="9">
        <v>0</v>
      </c>
      <c r="FR170" s="9">
        <v>0</v>
      </c>
      <c r="FS170" s="9">
        <v>3.7751047931474395</v>
      </c>
      <c r="FT170" s="9">
        <v>159.8946601057044</v>
      </c>
      <c r="FU170" s="9">
        <v>5.935483870967742</v>
      </c>
      <c r="FV170" s="9">
        <v>43.76216511755057</v>
      </c>
      <c r="FW170" s="9">
        <v>13.678330599599052</v>
      </c>
      <c r="FX170" s="9">
        <v>9.823036267541461</v>
      </c>
      <c r="FY170" s="9">
        <v>14.758520138509203</v>
      </c>
      <c r="FZ170" s="9">
        <v>1.978494623655914</v>
      </c>
      <c r="GA170" s="9">
        <v>6.844541643885548</v>
      </c>
      <c r="GB170" s="9">
        <v>5.935483870967742</v>
      </c>
      <c r="GC170" s="9">
        <v>8.560962274466922</v>
      </c>
      <c r="GD170" s="9">
        <v>15.073993074539821</v>
      </c>
      <c r="GE170" s="9">
        <v>21.19136139967195</v>
      </c>
      <c r="GF170" s="9">
        <v>53.478221250227804</v>
      </c>
      <c r="GG170" s="9">
        <v>48.51047931474394</v>
      </c>
      <c r="GH170" s="9">
        <v>0</v>
      </c>
      <c r="GI170" s="9">
        <v>0</v>
      </c>
      <c r="GJ170" s="9">
        <v>0</v>
      </c>
      <c r="GK170" s="9">
        <v>2.978494623655914</v>
      </c>
      <c r="GL170" s="9">
        <v>1.989247311827957</v>
      </c>
      <c r="GM170" s="9">
        <v>221.6021505376344</v>
      </c>
      <c r="GN170" s="9">
        <v>48.61745944960816</v>
      </c>
      <c r="GO170" s="9">
        <v>0</v>
      </c>
      <c r="GP170" s="9">
        <v>1.989247311827957</v>
      </c>
      <c r="GQ170" s="9">
        <v>36.82668124658284</v>
      </c>
      <c r="GR170" s="9">
        <v>1.8875523965737198</v>
      </c>
      <c r="GS170" s="9">
        <v>89.28339712046656</v>
      </c>
      <c r="GT170" s="9">
        <v>14.608893748860943</v>
      </c>
      <c r="GU170" s="9">
        <v>0</v>
      </c>
      <c r="GV170" s="9">
        <v>2.978494623655914</v>
      </c>
      <c r="GW170" s="9">
        <v>19.74776745033716</v>
      </c>
      <c r="GX170" s="9">
        <v>5.662657189721159</v>
      </c>
    </row>
    <row r="171" spans="1:206" ht="12.75">
      <c r="A171" s="5" t="s">
        <v>385</v>
      </c>
      <c r="B171" s="9">
        <v>71.43</v>
      </c>
      <c r="C171" s="9">
        <v>1686.3636363636365</v>
      </c>
      <c r="D171" s="9">
        <v>73.9090909090909</v>
      </c>
      <c r="E171" s="9">
        <v>239.54545454545456</v>
      </c>
      <c r="F171" s="9">
        <v>253.63636363636363</v>
      </c>
      <c r="G171" s="9">
        <v>260.9090909090909</v>
      </c>
      <c r="H171" s="9">
        <v>407.0909090909091</v>
      </c>
      <c r="I171" s="9">
        <v>288.3636363636364</v>
      </c>
      <c r="J171" s="9">
        <v>162.9090909090909</v>
      </c>
      <c r="K171" s="9">
        <v>313.45454545454544</v>
      </c>
      <c r="L171" s="9">
        <v>1026.3636363636365</v>
      </c>
      <c r="M171" s="9">
        <v>346.54545454545456</v>
      </c>
      <c r="N171" s="9">
        <v>842.8181818181819</v>
      </c>
      <c r="O171" s="9">
        <v>843.5454545454545</v>
      </c>
      <c r="P171" s="9">
        <v>1614.3636363636365</v>
      </c>
      <c r="Q171" s="9">
        <v>72</v>
      </c>
      <c r="R171" s="9">
        <v>668.2727272727273</v>
      </c>
      <c r="S171" s="9">
        <v>175.36363636363637</v>
      </c>
      <c r="T171" s="9">
        <v>232.0909090909091</v>
      </c>
      <c r="U171" s="9">
        <v>127.81818181818181</v>
      </c>
      <c r="V171" s="9">
        <v>87.54545454545455</v>
      </c>
      <c r="W171" s="9">
        <v>35</v>
      </c>
      <c r="X171" s="9">
        <v>10.454545454545455</v>
      </c>
      <c r="Y171" s="9">
        <v>503.3636363636364</v>
      </c>
      <c r="Z171" s="9">
        <v>69.72727272727272</v>
      </c>
      <c r="AA171" s="9">
        <v>26</v>
      </c>
      <c r="AB171" s="9">
        <v>49.81818181818182</v>
      </c>
      <c r="AC171" s="9">
        <v>14.636363636363637</v>
      </c>
      <c r="AD171" s="9">
        <v>1021</v>
      </c>
      <c r="AE171" s="9">
        <v>79.36363636363636</v>
      </c>
      <c r="AF171" s="9">
        <v>274.8181818181818</v>
      </c>
      <c r="AG171" s="9">
        <v>227.54545454545456</v>
      </c>
      <c r="AH171" s="9">
        <v>86.54545454545455</v>
      </c>
      <c r="AI171" s="9">
        <v>958.7272727272727</v>
      </c>
      <c r="AJ171" s="9">
        <v>494.3636363636364</v>
      </c>
      <c r="AK171" s="9">
        <v>188.9090909090909</v>
      </c>
      <c r="AL171" s="9">
        <v>32.63636363636364</v>
      </c>
      <c r="AM171" s="9">
        <v>11.727272727272727</v>
      </c>
      <c r="AN171" s="9">
        <v>118.72727272727272</v>
      </c>
      <c r="AO171" s="9">
        <v>165.54545454545453</v>
      </c>
      <c r="AP171" s="9">
        <v>1402.090909090909</v>
      </c>
      <c r="AQ171" s="9">
        <v>1526.3636363636363</v>
      </c>
      <c r="AR171" s="9">
        <v>100.63636363636364</v>
      </c>
      <c r="AS171" s="9">
        <v>12.727272727272727</v>
      </c>
      <c r="AT171" s="9">
        <v>7.7272727272727275</v>
      </c>
      <c r="AU171" s="9">
        <v>38.90909090909091</v>
      </c>
      <c r="AV171" s="9">
        <v>1686.3636363636365</v>
      </c>
      <c r="AW171" s="9">
        <v>1302.2727272727273</v>
      </c>
      <c r="AX171" s="9">
        <v>290.0909090909091</v>
      </c>
      <c r="AY171" s="9">
        <v>15.727272727272727</v>
      </c>
      <c r="AZ171" s="9">
        <v>5</v>
      </c>
      <c r="BA171" s="9">
        <v>51.81818181818182</v>
      </c>
      <c r="BB171" s="9">
        <v>9</v>
      </c>
      <c r="BC171" s="9">
        <v>1686.3636363636365</v>
      </c>
      <c r="BD171" s="9">
        <v>990</v>
      </c>
      <c r="BE171" s="9">
        <v>177.63636363636363</v>
      </c>
      <c r="BF171" s="9">
        <v>264.1818181818182</v>
      </c>
      <c r="BG171" s="9">
        <v>58.27272727272727</v>
      </c>
      <c r="BH171" s="9">
        <v>82.54545454545455</v>
      </c>
      <c r="BI171" s="9">
        <v>50.81818181818182</v>
      </c>
      <c r="BJ171" s="9">
        <v>60.90909090909091</v>
      </c>
      <c r="BK171" s="9">
        <v>2</v>
      </c>
      <c r="BL171" s="9">
        <v>1686.3636363636365</v>
      </c>
      <c r="BM171" s="9">
        <v>721.4545454545455</v>
      </c>
      <c r="BN171" s="9">
        <v>108.63636363636364</v>
      </c>
      <c r="BO171" s="9">
        <v>160</v>
      </c>
      <c r="BP171" s="9">
        <v>4</v>
      </c>
      <c r="BQ171" s="9">
        <v>582.7272727272727</v>
      </c>
      <c r="BR171" s="9">
        <v>103.81818181818181</v>
      </c>
      <c r="BS171" s="9">
        <v>1686.3636363636365</v>
      </c>
      <c r="BT171" s="9">
        <v>1256.909090909091</v>
      </c>
      <c r="BU171" s="9">
        <v>312.72727272727275</v>
      </c>
      <c r="BV171" s="9">
        <v>12.727272727272727</v>
      </c>
      <c r="BW171" s="9">
        <v>7.7272727272727275</v>
      </c>
      <c r="BX171" s="9">
        <v>5.7272727272727275</v>
      </c>
      <c r="BY171" s="9">
        <v>50.63636363636363</v>
      </c>
      <c r="BZ171" s="9">
        <v>96.27272727272727</v>
      </c>
      <c r="CA171" s="9">
        <v>22</v>
      </c>
      <c r="CB171" s="9">
        <v>18.18181818181818</v>
      </c>
      <c r="CC171" s="9">
        <v>15.454545454545455</v>
      </c>
      <c r="CD171" s="9">
        <v>40.63636363636363</v>
      </c>
      <c r="CE171" s="9">
        <v>1641.909090909091</v>
      </c>
      <c r="CF171" s="9">
        <v>1619.909090909091</v>
      </c>
      <c r="CG171" s="9">
        <v>20</v>
      </c>
      <c r="CH171" s="9">
        <v>2</v>
      </c>
      <c r="CI171" s="9">
        <v>56.27272727272727</v>
      </c>
      <c r="CJ171" s="9">
        <v>1562.7272727272727</v>
      </c>
      <c r="CK171" s="9">
        <v>325</v>
      </c>
      <c r="CL171" s="9">
        <v>110.18181818181819</v>
      </c>
      <c r="CM171" s="9">
        <v>1210</v>
      </c>
      <c r="CN171" s="9">
        <v>165.1818181818182</v>
      </c>
      <c r="CO171" s="9">
        <v>472.45454545454544</v>
      </c>
      <c r="CP171" s="9">
        <v>172.0909090909091</v>
      </c>
      <c r="CQ171" s="9">
        <v>38.63636363636364</v>
      </c>
      <c r="CR171" s="9">
        <v>16.454545454545453</v>
      </c>
      <c r="CS171" s="9">
        <v>1.7272727272727273</v>
      </c>
      <c r="CT171" s="9">
        <v>1210</v>
      </c>
      <c r="CU171" s="9">
        <v>343.45454545454544</v>
      </c>
      <c r="CV171" s="9">
        <v>194.0909090909091</v>
      </c>
      <c r="CW171" s="9">
        <v>45.09090909090909</v>
      </c>
      <c r="CX171" s="9">
        <v>40.90909090909091</v>
      </c>
      <c r="CY171" s="9">
        <v>34.18181818181818</v>
      </c>
      <c r="CZ171" s="9">
        <v>29.18181818181818</v>
      </c>
      <c r="DA171" s="9">
        <v>38.63636363636364</v>
      </c>
      <c r="DB171" s="9">
        <v>13.454545454545455</v>
      </c>
      <c r="DC171" s="9">
        <v>8</v>
      </c>
      <c r="DD171" s="9">
        <v>5</v>
      </c>
      <c r="DE171" s="9">
        <v>826.1818181818181</v>
      </c>
      <c r="DF171" s="9">
        <v>69.63636363636363</v>
      </c>
      <c r="DG171" s="9">
        <v>158.8181818181818</v>
      </c>
      <c r="DH171" s="9">
        <v>136.27272727272725</v>
      </c>
      <c r="DI171" s="9">
        <v>316.9090909090909</v>
      </c>
      <c r="DJ171" s="9">
        <v>144.54545454545456</v>
      </c>
      <c r="DK171" s="9">
        <v>826.1818181818181</v>
      </c>
      <c r="DL171" s="9">
        <v>24.636363636363637</v>
      </c>
      <c r="DM171" s="9">
        <v>3.7272727272727275</v>
      </c>
      <c r="DN171" s="9">
        <v>49.18181818181818</v>
      </c>
      <c r="DO171" s="9">
        <v>10.727272727272727</v>
      </c>
      <c r="DP171" s="9">
        <v>7</v>
      </c>
      <c r="DQ171" s="9">
        <v>102.72727272727272</v>
      </c>
      <c r="DR171" s="9">
        <v>109.36363636363636</v>
      </c>
      <c r="DS171" s="9">
        <v>28.727272727272727</v>
      </c>
      <c r="DT171" s="9">
        <v>89.72727272727272</v>
      </c>
      <c r="DU171" s="9">
        <v>14</v>
      </c>
      <c r="DV171" s="9">
        <v>3</v>
      </c>
      <c r="DW171" s="9">
        <v>9.727272727272727</v>
      </c>
      <c r="DX171" s="9">
        <v>62.54545454545455</v>
      </c>
      <c r="DY171" s="9">
        <v>33.18181818181818</v>
      </c>
      <c r="DZ171" s="9">
        <v>50.45454545454545</v>
      </c>
      <c r="EA171" s="9">
        <v>65</v>
      </c>
      <c r="EB171" s="9">
        <v>119.27272727272727</v>
      </c>
      <c r="EC171" s="9">
        <v>43.18181818181818</v>
      </c>
      <c r="ED171" s="9">
        <v>826.1818181818181</v>
      </c>
      <c r="EE171" s="9">
        <v>86.45454545454545</v>
      </c>
      <c r="EF171" s="9">
        <v>153.1818181818182</v>
      </c>
      <c r="EG171" s="9">
        <v>66.36363636363636</v>
      </c>
      <c r="EH171" s="9">
        <v>81.81818181818181</v>
      </c>
      <c r="EI171" s="9">
        <v>143.45454545454544</v>
      </c>
      <c r="EJ171" s="9">
        <v>86.27272727272728</v>
      </c>
      <c r="EK171" s="9">
        <v>53.72727272727273</v>
      </c>
      <c r="EL171" s="9">
        <v>68.36363636363636</v>
      </c>
      <c r="EM171" s="9">
        <v>86.54545454545455</v>
      </c>
      <c r="EN171" s="9">
        <v>1372.909090909091</v>
      </c>
      <c r="EO171" s="9">
        <v>338.8181818181818</v>
      </c>
      <c r="EP171" s="9">
        <v>321.0909090909091</v>
      </c>
      <c r="EQ171" s="9">
        <v>184</v>
      </c>
      <c r="ER171" s="9">
        <v>128.27272727272725</v>
      </c>
      <c r="ES171" s="9">
        <v>400.72727272727275</v>
      </c>
      <c r="ET171" s="9">
        <v>700.9090909090909</v>
      </c>
      <c r="EU171" s="9">
        <v>668.2727272727273</v>
      </c>
      <c r="EV171" s="9">
        <v>32.63636363636364</v>
      </c>
      <c r="EW171" s="9">
        <v>13.454545454545455</v>
      </c>
      <c r="EX171" s="9">
        <v>19.18181818181818</v>
      </c>
      <c r="EY171" s="9">
        <v>668.2727272727273</v>
      </c>
      <c r="EZ171" s="9">
        <v>380.1818181818182</v>
      </c>
      <c r="FA171" s="9">
        <v>167.36363636363637</v>
      </c>
      <c r="FB171" s="9">
        <v>68</v>
      </c>
      <c r="FC171" s="9">
        <v>48.72727272727273</v>
      </c>
      <c r="FD171" s="9">
        <v>4</v>
      </c>
      <c r="FE171" s="9">
        <v>76.54545454545455</v>
      </c>
      <c r="FF171" s="9">
        <v>98.81818181818181</v>
      </c>
      <c r="FG171" s="9">
        <v>79</v>
      </c>
      <c r="FH171" s="9">
        <v>91.27272727272727</v>
      </c>
      <c r="FI171" s="9">
        <v>116.72727272727272</v>
      </c>
      <c r="FJ171" s="9">
        <v>48.18181818181818</v>
      </c>
      <c r="FK171" s="9">
        <v>33.18181818181818</v>
      </c>
      <c r="FL171" s="9">
        <v>21.454545454545453</v>
      </c>
      <c r="FM171" s="9">
        <v>9.727272727272727</v>
      </c>
      <c r="FN171" s="9">
        <v>41.09090909090909</v>
      </c>
      <c r="FO171" s="9">
        <v>17.454545454545453</v>
      </c>
      <c r="FP171" s="9">
        <v>16.18181818181818</v>
      </c>
      <c r="FQ171" s="9">
        <v>0</v>
      </c>
      <c r="FR171" s="9">
        <v>1</v>
      </c>
      <c r="FS171" s="9">
        <v>17.636363636363637</v>
      </c>
      <c r="FT171" s="9">
        <v>668.2727272727273</v>
      </c>
      <c r="FU171" s="9">
        <v>14.181818181818182</v>
      </c>
      <c r="FV171" s="9">
        <v>195.45454545454544</v>
      </c>
      <c r="FW171" s="9">
        <v>54.45454545454545</v>
      </c>
      <c r="FX171" s="9">
        <v>40.18181818181818</v>
      </c>
      <c r="FY171" s="9">
        <v>41.09090909090909</v>
      </c>
      <c r="FZ171" s="9">
        <v>18.90909090909091</v>
      </c>
      <c r="GA171" s="9">
        <v>12.727272727272727</v>
      </c>
      <c r="GB171" s="9">
        <v>9.454545454545455</v>
      </c>
      <c r="GC171" s="9">
        <v>26.90909090909091</v>
      </c>
      <c r="GD171" s="9">
        <v>49.63636363636363</v>
      </c>
      <c r="GE171" s="9">
        <v>88.27272727272727</v>
      </c>
      <c r="GF171" s="9">
        <v>202.9090909090909</v>
      </c>
      <c r="GG171" s="9">
        <v>160</v>
      </c>
      <c r="GH171" s="9">
        <v>1</v>
      </c>
      <c r="GI171" s="9">
        <v>23</v>
      </c>
      <c r="GJ171" s="9">
        <v>4</v>
      </c>
      <c r="GK171" s="9">
        <v>7.7272727272727275</v>
      </c>
      <c r="GL171" s="9">
        <v>7.181818181818182</v>
      </c>
      <c r="GM171" s="9">
        <v>1113.5454545454545</v>
      </c>
      <c r="GN171" s="9">
        <v>163.36363636363637</v>
      </c>
      <c r="GO171" s="9">
        <v>0</v>
      </c>
      <c r="GP171" s="9">
        <v>21</v>
      </c>
      <c r="GQ171" s="9">
        <v>144.63636363636363</v>
      </c>
      <c r="GR171" s="9">
        <v>5</v>
      </c>
      <c r="GS171" s="9">
        <v>513.1818181818182</v>
      </c>
      <c r="GT171" s="9">
        <v>90.45454545454545</v>
      </c>
      <c r="GU171" s="9">
        <v>1</v>
      </c>
      <c r="GV171" s="9">
        <v>13.727272727272727</v>
      </c>
      <c r="GW171" s="9">
        <v>139.1818181818182</v>
      </c>
      <c r="GX171" s="9">
        <v>22</v>
      </c>
    </row>
    <row r="172" spans="1:206" ht="12.75">
      <c r="A172" s="5" t="s">
        <v>502</v>
      </c>
      <c r="B172" s="9">
        <v>200.46</v>
      </c>
      <c r="C172" s="9">
        <v>470.8927061310782</v>
      </c>
      <c r="D172" s="9">
        <v>15.505285412262158</v>
      </c>
      <c r="E172" s="9">
        <v>63.143763213530654</v>
      </c>
      <c r="F172" s="9">
        <v>45.22093023255814</v>
      </c>
      <c r="G172" s="9">
        <v>75.59143763213531</v>
      </c>
      <c r="H172" s="9">
        <v>114.24365750528541</v>
      </c>
      <c r="I172" s="9">
        <v>115.36416490486258</v>
      </c>
      <c r="J172" s="9">
        <v>41.823467230443974</v>
      </c>
      <c r="K172" s="9">
        <v>78.64904862579282</v>
      </c>
      <c r="L172" s="9">
        <v>278.7399577167019</v>
      </c>
      <c r="M172" s="9">
        <v>113.5036997885835</v>
      </c>
      <c r="N172" s="9">
        <v>239.25845665961947</v>
      </c>
      <c r="O172" s="9">
        <v>231.63424947145876</v>
      </c>
      <c r="P172" s="9">
        <v>453.392177589852</v>
      </c>
      <c r="Q172" s="9">
        <v>17.500528541226217</v>
      </c>
      <c r="R172" s="9">
        <v>208.00792811839324</v>
      </c>
      <c r="S172" s="9">
        <v>65.4022198731501</v>
      </c>
      <c r="T172" s="9">
        <v>87.60887949260042</v>
      </c>
      <c r="U172" s="9">
        <v>24.230972515856237</v>
      </c>
      <c r="V172" s="9">
        <v>18.982558139534884</v>
      </c>
      <c r="W172" s="9">
        <v>6.5507399577167025</v>
      </c>
      <c r="X172" s="9">
        <v>5.232558139534884</v>
      </c>
      <c r="Y172" s="9">
        <v>139.59989429175477</v>
      </c>
      <c r="Z172" s="9">
        <v>21.31818181818182</v>
      </c>
      <c r="AA172" s="9">
        <v>13.664376321353066</v>
      </c>
      <c r="AB172" s="9">
        <v>16.423361522198732</v>
      </c>
      <c r="AC172" s="9">
        <v>12.827167019027485</v>
      </c>
      <c r="AD172" s="9">
        <v>288.88319238900635</v>
      </c>
      <c r="AE172" s="9">
        <v>25.795454545454547</v>
      </c>
      <c r="AF172" s="9">
        <v>97.76797040169133</v>
      </c>
      <c r="AG172" s="9">
        <v>67.24154334038055</v>
      </c>
      <c r="AH172" s="9">
        <v>17.20295983086681</v>
      </c>
      <c r="AI172" s="9">
        <v>244.05232558139534</v>
      </c>
      <c r="AJ172" s="9">
        <v>146.85940803382664</v>
      </c>
      <c r="AK172" s="9">
        <v>51.47568710359408</v>
      </c>
      <c r="AL172" s="9">
        <v>20.18710359408034</v>
      </c>
      <c r="AM172" s="9">
        <v>8.318181818181818</v>
      </c>
      <c r="AN172" s="9">
        <v>45.98255813953489</v>
      </c>
      <c r="AO172" s="9">
        <v>54.243128964059196</v>
      </c>
      <c r="AP172" s="9">
        <v>370.6670190274841</v>
      </c>
      <c r="AQ172" s="9">
        <v>424.1844608879493</v>
      </c>
      <c r="AR172" s="9">
        <v>26.129492600422832</v>
      </c>
      <c r="AS172" s="9">
        <v>0.1590909090909091</v>
      </c>
      <c r="AT172" s="9">
        <v>2.3181818181818183</v>
      </c>
      <c r="AU172" s="9">
        <v>18.101479915433405</v>
      </c>
      <c r="AV172" s="9">
        <v>470.8927061310782</v>
      </c>
      <c r="AW172" s="9">
        <v>302.0507399577167</v>
      </c>
      <c r="AX172" s="9">
        <v>153.94133192389006</v>
      </c>
      <c r="AY172" s="9">
        <v>2.7832980972515857</v>
      </c>
      <c r="AZ172" s="9">
        <v>3</v>
      </c>
      <c r="BA172" s="9">
        <v>5.88477801268499</v>
      </c>
      <c r="BB172" s="9">
        <v>2.2325581395348837</v>
      </c>
      <c r="BC172" s="9">
        <v>470.8927061310782</v>
      </c>
      <c r="BD172" s="9">
        <v>233.12737843551798</v>
      </c>
      <c r="BE172" s="9">
        <v>94.13160676532769</v>
      </c>
      <c r="BF172" s="9">
        <v>57.19767441860465</v>
      </c>
      <c r="BG172" s="9">
        <v>18.73784355179704</v>
      </c>
      <c r="BH172" s="9">
        <v>33.29228329809725</v>
      </c>
      <c r="BI172" s="9">
        <v>25.982558139534884</v>
      </c>
      <c r="BJ172" s="9">
        <v>8.423361522198732</v>
      </c>
      <c r="BK172" s="9">
        <v>0</v>
      </c>
      <c r="BL172" s="9">
        <v>470.8927061310782</v>
      </c>
      <c r="BM172" s="9">
        <v>168.14270613107823</v>
      </c>
      <c r="BN172" s="9">
        <v>38.83403805496829</v>
      </c>
      <c r="BO172" s="9">
        <v>52.30285412262157</v>
      </c>
      <c r="BP172" s="9">
        <v>0</v>
      </c>
      <c r="BQ172" s="9">
        <v>166.264799154334</v>
      </c>
      <c r="BR172" s="9">
        <v>40.6384778012685</v>
      </c>
      <c r="BS172" s="9">
        <v>470.8927061310782</v>
      </c>
      <c r="BT172" s="9">
        <v>296.02272727272725</v>
      </c>
      <c r="BU172" s="9">
        <v>152.31712473572938</v>
      </c>
      <c r="BV172" s="9">
        <v>3.3181818181818183</v>
      </c>
      <c r="BW172" s="9">
        <v>2.7832980972515857</v>
      </c>
      <c r="BX172" s="9">
        <v>0.23255813953488372</v>
      </c>
      <c r="BY172" s="9">
        <v>9.652219873150106</v>
      </c>
      <c r="BZ172" s="9">
        <v>16.45137420718816</v>
      </c>
      <c r="CA172" s="9">
        <v>3.697674418604651</v>
      </c>
      <c r="CB172" s="9">
        <v>2.6242071881606766</v>
      </c>
      <c r="CC172" s="9">
        <v>3.3181818181818183</v>
      </c>
      <c r="CD172" s="9">
        <v>6.811310782241015</v>
      </c>
      <c r="CE172" s="9">
        <v>461.0237843551797</v>
      </c>
      <c r="CF172" s="9">
        <v>457.0237843551797</v>
      </c>
      <c r="CG172" s="9">
        <v>4</v>
      </c>
      <c r="CH172" s="9">
        <v>0</v>
      </c>
      <c r="CI172" s="9">
        <v>69.12790697674419</v>
      </c>
      <c r="CJ172" s="9">
        <v>370.5618393234672</v>
      </c>
      <c r="CK172" s="9">
        <v>63.75052854122622</v>
      </c>
      <c r="CL172" s="9">
        <v>34.84989429175476</v>
      </c>
      <c r="CM172" s="9">
        <v>350.42019027484145</v>
      </c>
      <c r="CN172" s="9">
        <v>43.54915433403805</v>
      </c>
      <c r="CO172" s="9">
        <v>113.19344608879493</v>
      </c>
      <c r="CP172" s="9">
        <v>61.2906976744186</v>
      </c>
      <c r="CQ172" s="9">
        <v>10.101479915433405</v>
      </c>
      <c r="CR172" s="9">
        <v>7.550739957716702</v>
      </c>
      <c r="CS172" s="9">
        <v>2</v>
      </c>
      <c r="CT172" s="9">
        <v>350.42019027484145</v>
      </c>
      <c r="CU172" s="9">
        <v>112.73467230443974</v>
      </c>
      <c r="CV172" s="9">
        <v>78.01057082452431</v>
      </c>
      <c r="CW172" s="9">
        <v>13.349894291754756</v>
      </c>
      <c r="CX172" s="9">
        <v>8.346194503171247</v>
      </c>
      <c r="CY172" s="9">
        <v>9.86892177589852</v>
      </c>
      <c r="CZ172" s="9">
        <v>3.159090909090909</v>
      </c>
      <c r="DA172" s="9">
        <v>10.101479915433405</v>
      </c>
      <c r="DB172" s="9">
        <v>0</v>
      </c>
      <c r="DC172" s="9">
        <v>5.318181818181818</v>
      </c>
      <c r="DD172" s="9">
        <v>1</v>
      </c>
      <c r="DE172" s="9">
        <v>225.5840380549683</v>
      </c>
      <c r="DF172" s="9">
        <v>27.56659619450317</v>
      </c>
      <c r="DG172" s="9">
        <v>43.895348837209305</v>
      </c>
      <c r="DH172" s="9">
        <v>32.88477801268499</v>
      </c>
      <c r="DI172" s="9">
        <v>71.4799154334038</v>
      </c>
      <c r="DJ172" s="9">
        <v>49.75739957716702</v>
      </c>
      <c r="DK172" s="9">
        <v>225.5840380549683</v>
      </c>
      <c r="DL172" s="9">
        <v>24.508985200845665</v>
      </c>
      <c r="DM172" s="9">
        <v>3.2325581395348837</v>
      </c>
      <c r="DN172" s="9">
        <v>5.4772727272727275</v>
      </c>
      <c r="DO172" s="9">
        <v>0.1590909090909091</v>
      </c>
      <c r="DP172" s="9">
        <v>3</v>
      </c>
      <c r="DQ172" s="9">
        <v>25.159090909090907</v>
      </c>
      <c r="DR172" s="9">
        <v>9.59090909090909</v>
      </c>
      <c r="DS172" s="9">
        <v>15.028012684989429</v>
      </c>
      <c r="DT172" s="9">
        <v>39.36575052854123</v>
      </c>
      <c r="DU172" s="9">
        <v>1</v>
      </c>
      <c r="DV172" s="9">
        <v>2.4651162790697674</v>
      </c>
      <c r="DW172" s="9">
        <v>3.280126849894292</v>
      </c>
      <c r="DX172" s="9">
        <v>7.783298097251586</v>
      </c>
      <c r="DY172" s="9">
        <v>9.015856236786469</v>
      </c>
      <c r="DZ172" s="9">
        <v>13.795454545454545</v>
      </c>
      <c r="EA172" s="9">
        <v>19.92494714587738</v>
      </c>
      <c r="EB172" s="9">
        <v>32.811310782241016</v>
      </c>
      <c r="EC172" s="9">
        <v>9.986257928118393</v>
      </c>
      <c r="ED172" s="9">
        <v>225.5840380549683</v>
      </c>
      <c r="EE172" s="9">
        <v>23.74524312896406</v>
      </c>
      <c r="EF172" s="9">
        <v>32.577167019027485</v>
      </c>
      <c r="EG172" s="9">
        <v>17.117336152219874</v>
      </c>
      <c r="EH172" s="9">
        <v>19.652219873150106</v>
      </c>
      <c r="EI172" s="9">
        <v>40.4022198731501</v>
      </c>
      <c r="EJ172" s="9">
        <v>25.423361522198732</v>
      </c>
      <c r="EK172" s="9">
        <v>12.954545454545455</v>
      </c>
      <c r="EL172" s="9">
        <v>21.493128964059196</v>
      </c>
      <c r="EM172" s="9">
        <v>32.21881606765328</v>
      </c>
      <c r="EN172" s="9">
        <v>392.24365750528546</v>
      </c>
      <c r="EO172" s="9">
        <v>75.66649048625793</v>
      </c>
      <c r="EP172" s="9">
        <v>103.24524312896406</v>
      </c>
      <c r="EQ172" s="9">
        <v>59.258985200845665</v>
      </c>
      <c r="ER172" s="9">
        <v>28.230972515856237</v>
      </c>
      <c r="ES172" s="9">
        <v>125.84196617336153</v>
      </c>
      <c r="ET172" s="9">
        <v>273.82875264270615</v>
      </c>
      <c r="EU172" s="9">
        <v>208.00792811839324</v>
      </c>
      <c r="EV172" s="9">
        <v>65.8208245243129</v>
      </c>
      <c r="EW172" s="9">
        <v>53.80496828752643</v>
      </c>
      <c r="EX172" s="9">
        <v>12.015856236786469</v>
      </c>
      <c r="EY172" s="9">
        <v>208.00792811839324</v>
      </c>
      <c r="EZ172" s="9">
        <v>133.8678646934461</v>
      </c>
      <c r="FA172" s="9">
        <v>61.03858350951374</v>
      </c>
      <c r="FB172" s="9">
        <v>1.7832980972515857</v>
      </c>
      <c r="FC172" s="9">
        <v>7.318181818181818</v>
      </c>
      <c r="FD172" s="9">
        <v>4</v>
      </c>
      <c r="FE172" s="9">
        <v>22.346194503171247</v>
      </c>
      <c r="FF172" s="9">
        <v>43.056025369978855</v>
      </c>
      <c r="FG172" s="9">
        <v>29.477272727272727</v>
      </c>
      <c r="FH172" s="9">
        <v>36.08773784355179</v>
      </c>
      <c r="FI172" s="9">
        <v>30.20295983086681</v>
      </c>
      <c r="FJ172" s="9">
        <v>8.419661733615222</v>
      </c>
      <c r="FK172" s="9">
        <v>9.334038054968287</v>
      </c>
      <c r="FL172" s="9">
        <v>6.187103594080338</v>
      </c>
      <c r="FM172" s="9">
        <v>1</v>
      </c>
      <c r="FN172" s="9">
        <v>11.636363636363637</v>
      </c>
      <c r="FO172" s="9">
        <v>4.159090909090909</v>
      </c>
      <c r="FP172" s="9">
        <v>0.23255813953488372</v>
      </c>
      <c r="FQ172" s="9">
        <v>0</v>
      </c>
      <c r="FR172" s="9">
        <v>0.1590909090909091</v>
      </c>
      <c r="FS172" s="9">
        <v>5.709830866807611</v>
      </c>
      <c r="FT172" s="9">
        <v>208.00792811839324</v>
      </c>
      <c r="FU172" s="9">
        <v>3.4772727272727275</v>
      </c>
      <c r="FV172" s="9">
        <v>48.25898520084567</v>
      </c>
      <c r="FW172" s="9">
        <v>11.18710359408034</v>
      </c>
      <c r="FX172" s="9">
        <v>13.260570824524313</v>
      </c>
      <c r="FY172" s="9">
        <v>11.636363636363637</v>
      </c>
      <c r="FZ172" s="9">
        <v>6.318181818181818</v>
      </c>
      <c r="GA172" s="9">
        <v>4</v>
      </c>
      <c r="GB172" s="9">
        <v>1.3181818181818181</v>
      </c>
      <c r="GC172" s="9">
        <v>10.636363636363637</v>
      </c>
      <c r="GD172" s="9">
        <v>11.70983086680761</v>
      </c>
      <c r="GE172" s="9">
        <v>24.113636363636363</v>
      </c>
      <c r="GF172" s="9">
        <v>67.8514799154334</v>
      </c>
      <c r="GG172" s="9">
        <v>54.45983086680761</v>
      </c>
      <c r="GH172" s="9">
        <v>2</v>
      </c>
      <c r="GI172" s="9">
        <v>7</v>
      </c>
      <c r="GJ172" s="9">
        <v>1.1590909090909092</v>
      </c>
      <c r="GK172" s="9">
        <v>2.2325581395348837</v>
      </c>
      <c r="GL172" s="9">
        <v>1</v>
      </c>
      <c r="GM172" s="9">
        <v>304.84513742071886</v>
      </c>
      <c r="GN172" s="9">
        <v>97.60253699788584</v>
      </c>
      <c r="GO172" s="9">
        <v>0</v>
      </c>
      <c r="GP172" s="9">
        <v>0.4772727272727273</v>
      </c>
      <c r="GQ172" s="9">
        <v>12.638477801268499</v>
      </c>
      <c r="GR172" s="9">
        <v>3.3181818181818183</v>
      </c>
      <c r="GS172" s="9">
        <v>105.47621564482029</v>
      </c>
      <c r="GT172" s="9">
        <v>24.823467230443974</v>
      </c>
      <c r="GU172" s="9">
        <v>1</v>
      </c>
      <c r="GV172" s="9">
        <v>15.15909090909091</v>
      </c>
      <c r="GW172" s="9">
        <v>40.03171247357294</v>
      </c>
      <c r="GX172" s="9">
        <v>4.318181818181818</v>
      </c>
    </row>
    <row r="173" spans="1:206" ht="12.75">
      <c r="A173" s="5" t="s">
        <v>386</v>
      </c>
      <c r="B173" s="9">
        <v>113.35</v>
      </c>
      <c r="C173" s="9">
        <v>217.14893617021278</v>
      </c>
      <c r="D173" s="9">
        <v>5.726763717805151</v>
      </c>
      <c r="E173" s="9">
        <v>18.42329227323628</v>
      </c>
      <c r="F173" s="9">
        <v>20.518477043673013</v>
      </c>
      <c r="G173" s="9">
        <v>28.638297872340427</v>
      </c>
      <c r="H173" s="9">
        <v>73.85330347144456</v>
      </c>
      <c r="I173" s="9">
        <v>56.11198208286674</v>
      </c>
      <c r="J173" s="9">
        <v>13.876819708846584</v>
      </c>
      <c r="K173" s="9">
        <v>24.150055991041434</v>
      </c>
      <c r="L173" s="9">
        <v>146.31802911534155</v>
      </c>
      <c r="M173" s="9">
        <v>46.680851063829785</v>
      </c>
      <c r="N173" s="9">
        <v>107.43896976483762</v>
      </c>
      <c r="O173" s="9">
        <v>109.70996640537514</v>
      </c>
      <c r="P173" s="9">
        <v>214.36954087346024</v>
      </c>
      <c r="Q173" s="9">
        <v>2.7793952967525195</v>
      </c>
      <c r="R173" s="9">
        <v>94.12094064949606</v>
      </c>
      <c r="S173" s="9">
        <v>17.550951847704365</v>
      </c>
      <c r="T173" s="9">
        <v>48.54535274356103</v>
      </c>
      <c r="U173" s="9">
        <v>14.739081746920494</v>
      </c>
      <c r="V173" s="9">
        <v>10.917133258678613</v>
      </c>
      <c r="W173" s="9">
        <v>2.3684210526315788</v>
      </c>
      <c r="X173" s="9">
        <v>0</v>
      </c>
      <c r="Y173" s="9">
        <v>81.80291153415453</v>
      </c>
      <c r="Z173" s="9">
        <v>0.7267637178051511</v>
      </c>
      <c r="AA173" s="9">
        <v>4</v>
      </c>
      <c r="AB173" s="9">
        <v>5.180291153415453</v>
      </c>
      <c r="AC173" s="9">
        <v>2.4109742441209403</v>
      </c>
      <c r="AD173" s="9">
        <v>160.39529675251958</v>
      </c>
      <c r="AE173" s="9">
        <v>5.917133258678612</v>
      </c>
      <c r="AF173" s="9">
        <v>33.33258678611422</v>
      </c>
      <c r="AG173" s="9">
        <v>41.816349384098544</v>
      </c>
      <c r="AH173" s="9">
        <v>13.054871220604703</v>
      </c>
      <c r="AI173" s="9">
        <v>115.64165733482642</v>
      </c>
      <c r="AJ173" s="9">
        <v>66.28219484882419</v>
      </c>
      <c r="AK173" s="9">
        <v>27.435610302351627</v>
      </c>
      <c r="AL173" s="9">
        <v>7.105263157894737</v>
      </c>
      <c r="AM173" s="9">
        <v>0.6842105263157895</v>
      </c>
      <c r="AN173" s="9">
        <v>19.854423292273236</v>
      </c>
      <c r="AO173" s="9">
        <v>34.90929451287794</v>
      </c>
      <c r="AP173" s="9">
        <v>162.38521836506158</v>
      </c>
      <c r="AQ173" s="9">
        <v>191.43784994400895</v>
      </c>
      <c r="AR173" s="9">
        <v>14.014557670772676</v>
      </c>
      <c r="AS173" s="9">
        <v>1.0425531914893618</v>
      </c>
      <c r="AT173" s="9">
        <v>4.421052631578947</v>
      </c>
      <c r="AU173" s="9">
        <v>6.232922732362822</v>
      </c>
      <c r="AV173" s="9">
        <v>217.14893617021278</v>
      </c>
      <c r="AW173" s="9">
        <v>139.06270996640538</v>
      </c>
      <c r="AX173" s="9">
        <v>66.98096304591265</v>
      </c>
      <c r="AY173" s="9">
        <v>0</v>
      </c>
      <c r="AZ173" s="9">
        <v>1.368421052631579</v>
      </c>
      <c r="BA173" s="9">
        <v>7.7368421052631575</v>
      </c>
      <c r="BB173" s="9">
        <v>1</v>
      </c>
      <c r="BC173" s="9">
        <v>217.14893617021278</v>
      </c>
      <c r="BD173" s="9">
        <v>112.27883538633817</v>
      </c>
      <c r="BE173" s="9">
        <v>28.417693169092946</v>
      </c>
      <c r="BF173" s="9">
        <v>22.107502799552073</v>
      </c>
      <c r="BG173" s="9">
        <v>10.19036954087346</v>
      </c>
      <c r="BH173" s="9">
        <v>24.846584546472567</v>
      </c>
      <c r="BI173" s="9">
        <v>14.84434490481523</v>
      </c>
      <c r="BJ173" s="9">
        <v>4.463605823068309</v>
      </c>
      <c r="BK173" s="9">
        <v>0</v>
      </c>
      <c r="BL173" s="9">
        <v>217.14893617021278</v>
      </c>
      <c r="BM173" s="9">
        <v>52.06159014557671</v>
      </c>
      <c r="BN173" s="9">
        <v>10.24300111982083</v>
      </c>
      <c r="BO173" s="9">
        <v>66.2474804031355</v>
      </c>
      <c r="BP173" s="9">
        <v>0</v>
      </c>
      <c r="BQ173" s="9">
        <v>61.557670772676374</v>
      </c>
      <c r="BR173" s="9">
        <v>25.35498320268757</v>
      </c>
      <c r="BS173" s="9">
        <v>217.14893617021278</v>
      </c>
      <c r="BT173" s="9">
        <v>134.70212765957447</v>
      </c>
      <c r="BU173" s="9">
        <v>71.94064949608062</v>
      </c>
      <c r="BV173" s="9">
        <v>0.6842105263157895</v>
      </c>
      <c r="BW173" s="9">
        <v>0</v>
      </c>
      <c r="BX173" s="9">
        <v>0</v>
      </c>
      <c r="BY173" s="9">
        <v>7.052631578947368</v>
      </c>
      <c r="BZ173" s="9">
        <v>9.821948488241881</v>
      </c>
      <c r="CA173" s="9">
        <v>0</v>
      </c>
      <c r="CB173" s="9">
        <v>4</v>
      </c>
      <c r="CC173" s="9">
        <v>2.3684210526315788</v>
      </c>
      <c r="CD173" s="9">
        <v>3.4535274356103023</v>
      </c>
      <c r="CE173" s="9">
        <v>213.464725643897</v>
      </c>
      <c r="CF173" s="9">
        <v>210.78051511758122</v>
      </c>
      <c r="CG173" s="9">
        <v>2.6842105263157894</v>
      </c>
      <c r="CH173" s="9">
        <v>0</v>
      </c>
      <c r="CI173" s="9">
        <v>69.80627099664055</v>
      </c>
      <c r="CJ173" s="9">
        <v>121.498320268757</v>
      </c>
      <c r="CK173" s="9">
        <v>19.3505039193729</v>
      </c>
      <c r="CL173" s="9">
        <v>40.55879059350504</v>
      </c>
      <c r="CM173" s="9">
        <v>179.12206047032475</v>
      </c>
      <c r="CN173" s="9">
        <v>22.84434490481523</v>
      </c>
      <c r="CO173" s="9">
        <v>58.725643896976486</v>
      </c>
      <c r="CP173" s="9">
        <v>33.97648376259799</v>
      </c>
      <c r="CQ173" s="9">
        <v>2.09518477043673</v>
      </c>
      <c r="CR173" s="9">
        <v>0.6842105263157895</v>
      </c>
      <c r="CS173" s="9">
        <v>0</v>
      </c>
      <c r="CT173" s="9">
        <v>179.12206047032475</v>
      </c>
      <c r="CU173" s="9">
        <v>60.796192609182526</v>
      </c>
      <c r="CV173" s="9">
        <v>39.994400895856664</v>
      </c>
      <c r="CW173" s="9">
        <v>5.7368421052631575</v>
      </c>
      <c r="CX173" s="9">
        <v>3.5487122060470324</v>
      </c>
      <c r="CY173" s="9">
        <v>6.421052631578947</v>
      </c>
      <c r="CZ173" s="9">
        <v>5.09518477043673</v>
      </c>
      <c r="DA173" s="9">
        <v>2.09518477043673</v>
      </c>
      <c r="DB173" s="9">
        <v>0</v>
      </c>
      <c r="DC173" s="9">
        <v>1.368421052631579</v>
      </c>
      <c r="DD173" s="9">
        <v>0</v>
      </c>
      <c r="DE173" s="9">
        <v>116.23068309070548</v>
      </c>
      <c r="DF173" s="9">
        <v>9.19036954087346</v>
      </c>
      <c r="DG173" s="9">
        <v>24.66629339305711</v>
      </c>
      <c r="DH173" s="9">
        <v>19.498320268757</v>
      </c>
      <c r="DI173" s="9">
        <v>33.881298992161256</v>
      </c>
      <c r="DJ173" s="9">
        <v>28.994400895856664</v>
      </c>
      <c r="DK173" s="9">
        <v>116.23068309070548</v>
      </c>
      <c r="DL173" s="9">
        <v>11.360582306830906</v>
      </c>
      <c r="DM173" s="9">
        <v>2.137737961926092</v>
      </c>
      <c r="DN173" s="9">
        <v>2.5386338185890254</v>
      </c>
      <c r="DO173" s="9">
        <v>0</v>
      </c>
      <c r="DP173" s="9">
        <v>2</v>
      </c>
      <c r="DQ173" s="9">
        <v>11.044792833146698</v>
      </c>
      <c r="DR173" s="9">
        <v>17.400895856662935</v>
      </c>
      <c r="DS173" s="9">
        <v>5.232922732362822</v>
      </c>
      <c r="DT173" s="9">
        <v>11.781634938409855</v>
      </c>
      <c r="DU173" s="9">
        <v>2.736842105263158</v>
      </c>
      <c r="DV173" s="9">
        <v>1.0425531914893618</v>
      </c>
      <c r="DW173" s="9">
        <v>0</v>
      </c>
      <c r="DX173" s="9">
        <v>4.453527435610302</v>
      </c>
      <c r="DY173" s="9">
        <v>4.821948488241881</v>
      </c>
      <c r="DZ173" s="9">
        <v>6.558790593505039</v>
      </c>
      <c r="EA173" s="9">
        <v>13.516237402015676</v>
      </c>
      <c r="EB173" s="9">
        <v>13.423292273236283</v>
      </c>
      <c r="EC173" s="9">
        <v>6.180291153415453</v>
      </c>
      <c r="ED173" s="9">
        <v>116.23068309070548</v>
      </c>
      <c r="EE173" s="9">
        <v>14.518477043673013</v>
      </c>
      <c r="EF173" s="9">
        <v>14.550951847704368</v>
      </c>
      <c r="EG173" s="9">
        <v>11.285554311310191</v>
      </c>
      <c r="EH173" s="9">
        <v>13.295632698768198</v>
      </c>
      <c r="EI173" s="9">
        <v>22.5531914893617</v>
      </c>
      <c r="EJ173" s="9">
        <v>8.686450167973124</v>
      </c>
      <c r="EK173" s="9">
        <v>3.726763717805151</v>
      </c>
      <c r="EL173" s="9">
        <v>13.370660694288915</v>
      </c>
      <c r="EM173" s="9">
        <v>14.24300111982083</v>
      </c>
      <c r="EN173" s="9">
        <v>192.99888017917132</v>
      </c>
      <c r="EO173" s="9">
        <v>42.25979843225084</v>
      </c>
      <c r="EP173" s="9">
        <v>53.54535274356103</v>
      </c>
      <c r="EQ173" s="9">
        <v>27.02463605823068</v>
      </c>
      <c r="ER173" s="9">
        <v>12.508398656215006</v>
      </c>
      <c r="ES173" s="9">
        <v>57.660694288913774</v>
      </c>
      <c r="ET173" s="9">
        <v>122.4333706606943</v>
      </c>
      <c r="EU173" s="9">
        <v>94.12094064949606</v>
      </c>
      <c r="EV173" s="9">
        <v>28.31243001119821</v>
      </c>
      <c r="EW173" s="9">
        <v>24.217245240761482</v>
      </c>
      <c r="EX173" s="9">
        <v>4.09518477043673</v>
      </c>
      <c r="EY173" s="9">
        <v>94.12094064949606</v>
      </c>
      <c r="EZ173" s="9">
        <v>88.22396416573348</v>
      </c>
      <c r="FA173" s="9">
        <v>5.085106382978723</v>
      </c>
      <c r="FB173" s="9">
        <v>0.7267637178051511</v>
      </c>
      <c r="FC173" s="9">
        <v>0</v>
      </c>
      <c r="FD173" s="9">
        <v>0.0851063829787234</v>
      </c>
      <c r="FE173" s="9">
        <v>8.6013437849944</v>
      </c>
      <c r="FF173" s="9">
        <v>8.949608062709967</v>
      </c>
      <c r="FG173" s="9">
        <v>8.917133258678613</v>
      </c>
      <c r="FH173" s="9">
        <v>31.899216125419933</v>
      </c>
      <c r="FI173" s="9">
        <v>13.558790593505039</v>
      </c>
      <c r="FJ173" s="9">
        <v>8.643896976483761</v>
      </c>
      <c r="FK173" s="9">
        <v>3.222844344904815</v>
      </c>
      <c r="FL173" s="9">
        <v>0.7693169092945129</v>
      </c>
      <c r="FM173" s="9">
        <v>0</v>
      </c>
      <c r="FN173" s="9">
        <v>2</v>
      </c>
      <c r="FO173" s="9">
        <v>3.736842105263158</v>
      </c>
      <c r="FP173" s="9">
        <v>0.6842105263157895</v>
      </c>
      <c r="FQ173" s="9">
        <v>0</v>
      </c>
      <c r="FR173" s="9">
        <v>0.7693169092945129</v>
      </c>
      <c r="FS173" s="9">
        <v>2.3684210526315788</v>
      </c>
      <c r="FT173" s="9">
        <v>94.12094064949606</v>
      </c>
      <c r="FU173" s="9">
        <v>2.4109742441209403</v>
      </c>
      <c r="FV173" s="9">
        <v>17.01231802911534</v>
      </c>
      <c r="FW173" s="9">
        <v>3.726763717805151</v>
      </c>
      <c r="FX173" s="9">
        <v>4.463605823068309</v>
      </c>
      <c r="FY173" s="9">
        <v>2</v>
      </c>
      <c r="FZ173" s="9">
        <v>0</v>
      </c>
      <c r="GA173" s="9">
        <v>1</v>
      </c>
      <c r="GB173" s="9">
        <v>1</v>
      </c>
      <c r="GC173" s="9">
        <v>4.368421052631579</v>
      </c>
      <c r="GD173" s="9">
        <v>4.232922732362822</v>
      </c>
      <c r="GE173" s="9">
        <v>9.643896976483761</v>
      </c>
      <c r="GF173" s="9">
        <v>29.573348264277715</v>
      </c>
      <c r="GG173" s="9">
        <v>28.162374020156776</v>
      </c>
      <c r="GH173" s="9">
        <v>0</v>
      </c>
      <c r="GI173" s="9">
        <v>0</v>
      </c>
      <c r="GJ173" s="9">
        <v>0</v>
      </c>
      <c r="GK173" s="9">
        <v>0.0425531914893617</v>
      </c>
      <c r="GL173" s="9">
        <v>1.368421052631579</v>
      </c>
      <c r="GM173" s="9">
        <v>140.3908174692049</v>
      </c>
      <c r="GN173" s="9">
        <v>27.18701007838746</v>
      </c>
      <c r="GO173" s="9">
        <v>0</v>
      </c>
      <c r="GP173" s="9">
        <v>0.6842105263157895</v>
      </c>
      <c r="GQ173" s="9">
        <v>17.70660694288914</v>
      </c>
      <c r="GR173" s="9">
        <v>0</v>
      </c>
      <c r="GS173" s="9">
        <v>76.08398656215006</v>
      </c>
      <c r="GT173" s="9">
        <v>9.463605823068308</v>
      </c>
      <c r="GU173" s="9">
        <v>0</v>
      </c>
      <c r="GV173" s="9">
        <v>0</v>
      </c>
      <c r="GW173" s="9">
        <v>7.170212765957447</v>
      </c>
      <c r="GX173" s="9">
        <v>2.09518477043673</v>
      </c>
    </row>
    <row r="174" spans="1:206" ht="12.75">
      <c r="A174" s="5" t="s">
        <v>503</v>
      </c>
      <c r="B174" s="9">
        <v>325.19</v>
      </c>
      <c r="C174" s="9">
        <v>421.4909404659189</v>
      </c>
      <c r="D174" s="9">
        <v>15.539257981018118</v>
      </c>
      <c r="E174" s="9">
        <v>67.48490077653149</v>
      </c>
      <c r="F174" s="9">
        <v>46.314063848144954</v>
      </c>
      <c r="G174" s="9">
        <v>80.26747195858499</v>
      </c>
      <c r="H174" s="9">
        <v>121.88438308886973</v>
      </c>
      <c r="I174" s="9">
        <v>63.917169974115616</v>
      </c>
      <c r="J174" s="9">
        <v>26.083692838654013</v>
      </c>
      <c r="K174" s="9">
        <v>83.02415875754961</v>
      </c>
      <c r="L174" s="9">
        <v>281.35202761000863</v>
      </c>
      <c r="M174" s="9">
        <v>57.114754098360656</v>
      </c>
      <c r="N174" s="9">
        <v>208.7290767903365</v>
      </c>
      <c r="O174" s="9">
        <v>212.76186367558242</v>
      </c>
      <c r="P174" s="9">
        <v>420.4909404659189</v>
      </c>
      <c r="Q174" s="9">
        <v>1</v>
      </c>
      <c r="R174" s="9">
        <v>166.7169974115617</v>
      </c>
      <c r="S174" s="9">
        <v>36.82743744607421</v>
      </c>
      <c r="T174" s="9">
        <v>64.8455565142364</v>
      </c>
      <c r="U174" s="9">
        <v>25.038826574633305</v>
      </c>
      <c r="V174" s="9">
        <v>23.275237273511646</v>
      </c>
      <c r="W174" s="9">
        <v>14.62467644521139</v>
      </c>
      <c r="X174" s="9">
        <v>2.1052631578947367</v>
      </c>
      <c r="Y174" s="9">
        <v>126.24503882657463</v>
      </c>
      <c r="Z174" s="9">
        <v>3</v>
      </c>
      <c r="AA174" s="9">
        <v>1</v>
      </c>
      <c r="AB174" s="9">
        <v>23.308024158757547</v>
      </c>
      <c r="AC174" s="9">
        <v>7.131147540983607</v>
      </c>
      <c r="AD174" s="9">
        <v>311.34339948231235</v>
      </c>
      <c r="AE174" s="9">
        <v>7.269197584124245</v>
      </c>
      <c r="AF174" s="9">
        <v>50.7679033649698</v>
      </c>
      <c r="AG174" s="9">
        <v>81.08196721311475</v>
      </c>
      <c r="AH174" s="9">
        <v>27.59792924935289</v>
      </c>
      <c r="AI174" s="9">
        <v>242.9792924935289</v>
      </c>
      <c r="AJ174" s="9">
        <v>131.4288179465056</v>
      </c>
      <c r="AK174" s="9">
        <v>33.87920621225194</v>
      </c>
      <c r="AL174" s="9">
        <v>12.065573770491802</v>
      </c>
      <c r="AM174" s="9">
        <v>1.1380500431406384</v>
      </c>
      <c r="AN174" s="9">
        <v>21.465918895599653</v>
      </c>
      <c r="AO174" s="9">
        <v>45.418464193270054</v>
      </c>
      <c r="AP174" s="9">
        <v>354.60655737704917</v>
      </c>
      <c r="AQ174" s="9">
        <v>386.2553925798102</v>
      </c>
      <c r="AR174" s="9">
        <v>21.926660914581536</v>
      </c>
      <c r="AS174" s="9">
        <v>4.105263157894737</v>
      </c>
      <c r="AT174" s="9">
        <v>1.1052631578947367</v>
      </c>
      <c r="AU174" s="9">
        <v>8.098360655737705</v>
      </c>
      <c r="AV174" s="9">
        <v>421.4909404659189</v>
      </c>
      <c r="AW174" s="9">
        <v>285.47627264883516</v>
      </c>
      <c r="AX174" s="9">
        <v>118.73252804141501</v>
      </c>
      <c r="AY174" s="9">
        <v>1.0327868852459017</v>
      </c>
      <c r="AZ174" s="9">
        <v>1</v>
      </c>
      <c r="BA174" s="9">
        <v>9.348576358930112</v>
      </c>
      <c r="BB174" s="9">
        <v>1.2105263157894737</v>
      </c>
      <c r="BC174" s="9">
        <v>421.4909404659189</v>
      </c>
      <c r="BD174" s="9">
        <v>208.23554788610872</v>
      </c>
      <c r="BE174" s="9">
        <v>80.47799827437446</v>
      </c>
      <c r="BF174" s="9">
        <v>56.7083692838654</v>
      </c>
      <c r="BG174" s="9">
        <v>11.45297670405522</v>
      </c>
      <c r="BH174" s="9">
        <v>26.99223468507334</v>
      </c>
      <c r="BI174" s="9">
        <v>28.176876617773942</v>
      </c>
      <c r="BJ174" s="9">
        <v>9.30888697152718</v>
      </c>
      <c r="BK174" s="9">
        <v>0.13805004314063848</v>
      </c>
      <c r="BL174" s="9">
        <v>421.4909404659189</v>
      </c>
      <c r="BM174" s="9">
        <v>129.82398619499568</v>
      </c>
      <c r="BN174" s="9">
        <v>26.498705780845555</v>
      </c>
      <c r="BO174" s="9">
        <v>60.543572044866266</v>
      </c>
      <c r="BP174" s="9">
        <v>0.03278688524590164</v>
      </c>
      <c r="BQ174" s="9">
        <v>159.7377049180328</v>
      </c>
      <c r="BR174" s="9">
        <v>42.854184641932704</v>
      </c>
      <c r="BS174" s="9">
        <v>421.4909404659189</v>
      </c>
      <c r="BT174" s="9">
        <v>273.33822260569457</v>
      </c>
      <c r="BU174" s="9">
        <v>124.49611734253666</v>
      </c>
      <c r="BV174" s="9">
        <v>2.0655737704918034</v>
      </c>
      <c r="BW174" s="9">
        <v>3.4210526315789473</v>
      </c>
      <c r="BX174" s="9">
        <v>0.06557377049180328</v>
      </c>
      <c r="BY174" s="9">
        <v>5.308886971527178</v>
      </c>
      <c r="BZ174" s="9">
        <v>18.16997411561691</v>
      </c>
      <c r="CA174" s="9">
        <v>0.03278688524590164</v>
      </c>
      <c r="CB174" s="9">
        <v>1.1052631578947367</v>
      </c>
      <c r="CC174" s="9">
        <v>3.552200172562554</v>
      </c>
      <c r="CD174" s="9">
        <v>13.479723899913719</v>
      </c>
      <c r="CE174" s="9">
        <v>413.79378774805866</v>
      </c>
      <c r="CF174" s="9">
        <v>413.6885245901639</v>
      </c>
      <c r="CG174" s="9">
        <v>0.10526315789473684</v>
      </c>
      <c r="CH174" s="9">
        <v>0</v>
      </c>
      <c r="CI174" s="9">
        <v>6.301984469370147</v>
      </c>
      <c r="CJ174" s="9">
        <v>399.1104400345125</v>
      </c>
      <c r="CK174" s="9">
        <v>62.11561691113028</v>
      </c>
      <c r="CL174" s="9">
        <v>16.374460742018982</v>
      </c>
      <c r="CM174" s="9">
        <v>312.3830888697153</v>
      </c>
      <c r="CN174" s="9">
        <v>49.09663503019845</v>
      </c>
      <c r="CO174" s="9">
        <v>121.59447799827437</v>
      </c>
      <c r="CP174" s="9">
        <v>62.41932700603969</v>
      </c>
      <c r="CQ174" s="9">
        <v>11.170836928386539</v>
      </c>
      <c r="CR174" s="9">
        <v>2.17083692838654</v>
      </c>
      <c r="CS174" s="9">
        <v>1</v>
      </c>
      <c r="CT174" s="9">
        <v>312.3830888697153</v>
      </c>
      <c r="CU174" s="9">
        <v>64.93097497842967</v>
      </c>
      <c r="CV174" s="9">
        <v>34.44521138912856</v>
      </c>
      <c r="CW174" s="9">
        <v>10.276100086281277</v>
      </c>
      <c r="CX174" s="9">
        <v>6.045729076790336</v>
      </c>
      <c r="CY174" s="9">
        <v>9.098360655737705</v>
      </c>
      <c r="CZ174" s="9">
        <v>5.065573770491803</v>
      </c>
      <c r="DA174" s="9">
        <v>11.170836928386539</v>
      </c>
      <c r="DB174" s="9">
        <v>4.105263157894737</v>
      </c>
      <c r="DC174" s="9">
        <v>6.032786885245901</v>
      </c>
      <c r="DD174" s="9">
        <v>0</v>
      </c>
      <c r="DE174" s="9">
        <v>235.28127696289906</v>
      </c>
      <c r="DF174" s="9">
        <v>17.900776531492667</v>
      </c>
      <c r="DG174" s="9">
        <v>56.71527178602243</v>
      </c>
      <c r="DH174" s="9">
        <v>26.61691113028473</v>
      </c>
      <c r="DI174" s="9">
        <v>84.51682484900778</v>
      </c>
      <c r="DJ174" s="9">
        <v>49.53149266609146</v>
      </c>
      <c r="DK174" s="9">
        <v>235.28127696289906</v>
      </c>
      <c r="DL174" s="9">
        <v>5.591889559965487</v>
      </c>
      <c r="DM174" s="9">
        <v>2.1380500431406384</v>
      </c>
      <c r="DN174" s="9">
        <v>9.446937014667817</v>
      </c>
      <c r="DO174" s="9">
        <v>2.2105263157894735</v>
      </c>
      <c r="DP174" s="9">
        <v>0</v>
      </c>
      <c r="DQ174" s="9">
        <v>26.689387402933562</v>
      </c>
      <c r="DR174" s="9">
        <v>38.47886108714409</v>
      </c>
      <c r="DS174" s="9">
        <v>10.51251078515962</v>
      </c>
      <c r="DT174" s="9">
        <v>7.762726488352028</v>
      </c>
      <c r="DU174" s="9">
        <v>8.243313201035376</v>
      </c>
      <c r="DV174" s="9">
        <v>5</v>
      </c>
      <c r="DW174" s="9">
        <v>6.1708369283865405</v>
      </c>
      <c r="DX174" s="9">
        <v>9.341673856773081</v>
      </c>
      <c r="DY174" s="9">
        <v>10.276100086281277</v>
      </c>
      <c r="DZ174" s="9">
        <v>14.446937014667817</v>
      </c>
      <c r="EA174" s="9">
        <v>19.380500431406386</v>
      </c>
      <c r="EB174" s="9">
        <v>38.42018981880931</v>
      </c>
      <c r="EC174" s="9">
        <v>21.17083692838654</v>
      </c>
      <c r="ED174" s="9">
        <v>235.28127696289906</v>
      </c>
      <c r="EE174" s="9">
        <v>26.13718723037101</v>
      </c>
      <c r="EF174" s="9">
        <v>42.52459016393443</v>
      </c>
      <c r="EG174" s="9">
        <v>35.99913718723037</v>
      </c>
      <c r="EH174" s="9">
        <v>27.683347713546162</v>
      </c>
      <c r="EI174" s="9">
        <v>42.99827437446074</v>
      </c>
      <c r="EJ174" s="9">
        <v>18.96635030198447</v>
      </c>
      <c r="EK174" s="9">
        <v>11.446937014667817</v>
      </c>
      <c r="EL174" s="9">
        <v>12.519413287316652</v>
      </c>
      <c r="EM174" s="9">
        <v>17.006039689387404</v>
      </c>
      <c r="EN174" s="9">
        <v>338.46678170836924</v>
      </c>
      <c r="EO174" s="9">
        <v>53.14063848144952</v>
      </c>
      <c r="EP174" s="9">
        <v>75.65573770491804</v>
      </c>
      <c r="EQ174" s="9">
        <v>60.83347713546161</v>
      </c>
      <c r="ER174" s="9">
        <v>25.13718723037101</v>
      </c>
      <c r="ES174" s="9">
        <v>123.69974115616911</v>
      </c>
      <c r="ET174" s="9">
        <v>181.96031061259706</v>
      </c>
      <c r="EU174" s="9">
        <v>166.7169974115617</v>
      </c>
      <c r="EV174" s="9">
        <v>15.243313201035376</v>
      </c>
      <c r="EW174" s="9">
        <v>6.032786885245901</v>
      </c>
      <c r="EX174" s="9">
        <v>9.210526315789474</v>
      </c>
      <c r="EY174" s="9">
        <v>166.7169974115617</v>
      </c>
      <c r="EZ174" s="9">
        <v>134.816220880069</v>
      </c>
      <c r="FA174" s="9">
        <v>19.098360655737704</v>
      </c>
      <c r="FB174" s="9">
        <v>7.138050043140638</v>
      </c>
      <c r="FC174" s="9">
        <v>3.0327868852459017</v>
      </c>
      <c r="FD174" s="9">
        <v>2.6315789473684212</v>
      </c>
      <c r="FE174" s="9">
        <v>17.959447799827437</v>
      </c>
      <c r="FF174" s="9">
        <v>18.867989646246762</v>
      </c>
      <c r="FG174" s="9">
        <v>8.755823986194997</v>
      </c>
      <c r="FH174" s="9">
        <v>41.610008628127694</v>
      </c>
      <c r="FI174" s="9">
        <v>37.6635030198447</v>
      </c>
      <c r="FJ174" s="9">
        <v>11.729939603106127</v>
      </c>
      <c r="FK174" s="9">
        <v>8.243313201035376</v>
      </c>
      <c r="FL174" s="9">
        <v>4.105263157894737</v>
      </c>
      <c r="FM174" s="9">
        <v>1.0327868852459017</v>
      </c>
      <c r="FN174" s="9">
        <v>5.203623813632442</v>
      </c>
      <c r="FO174" s="9">
        <v>1.276100086281277</v>
      </c>
      <c r="FP174" s="9">
        <v>1.0327868852459017</v>
      </c>
      <c r="FQ174" s="9">
        <v>0</v>
      </c>
      <c r="FR174" s="9">
        <v>2</v>
      </c>
      <c r="FS174" s="9">
        <v>7.236410698878344</v>
      </c>
      <c r="FT174" s="9">
        <v>166.7169974115617</v>
      </c>
      <c r="FU174" s="9">
        <v>0</v>
      </c>
      <c r="FV174" s="9">
        <v>48.005176876617774</v>
      </c>
      <c r="FW174" s="9">
        <v>14.012942191544434</v>
      </c>
      <c r="FX174" s="9">
        <v>15.19672131147541</v>
      </c>
      <c r="FY174" s="9">
        <v>5.203623813632442</v>
      </c>
      <c r="FZ174" s="9">
        <v>3.1380500431406384</v>
      </c>
      <c r="GA174" s="9">
        <v>2.0655737704918034</v>
      </c>
      <c r="GB174" s="9">
        <v>0</v>
      </c>
      <c r="GC174" s="9">
        <v>9.453839516824848</v>
      </c>
      <c r="GD174" s="9">
        <v>8.505608283002589</v>
      </c>
      <c r="GE174" s="9">
        <v>17.578084555651422</v>
      </c>
      <c r="GF174" s="9">
        <v>37.08973252804142</v>
      </c>
      <c r="GG174" s="9">
        <v>28.754961173425368</v>
      </c>
      <c r="GH174" s="9">
        <v>0</v>
      </c>
      <c r="GI174" s="9">
        <v>0</v>
      </c>
      <c r="GJ174" s="9">
        <v>0</v>
      </c>
      <c r="GK174" s="9">
        <v>6.203623813632442</v>
      </c>
      <c r="GL174" s="9">
        <v>2.1311475409836067</v>
      </c>
      <c r="GM174" s="9">
        <v>314.04227782571184</v>
      </c>
      <c r="GN174" s="9">
        <v>55.82743744607421</v>
      </c>
      <c r="GO174" s="9">
        <v>0</v>
      </c>
      <c r="GP174" s="9">
        <v>11.472821397756688</v>
      </c>
      <c r="GQ174" s="9">
        <v>65.20880069025021</v>
      </c>
      <c r="GR174" s="9">
        <v>0</v>
      </c>
      <c r="GS174" s="9">
        <v>156.00776531492667</v>
      </c>
      <c r="GT174" s="9">
        <v>8.552200172562554</v>
      </c>
      <c r="GU174" s="9">
        <v>0</v>
      </c>
      <c r="GV174" s="9">
        <v>4.526315789473684</v>
      </c>
      <c r="GW174" s="9">
        <v>10.414150129421916</v>
      </c>
      <c r="GX174" s="9">
        <v>2.0327868852459017</v>
      </c>
    </row>
    <row r="175" spans="1:206" ht="12.75">
      <c r="A175" s="5" t="s">
        <v>387</v>
      </c>
      <c r="B175" s="9">
        <v>66.79</v>
      </c>
      <c r="C175" s="9">
        <v>4142.49706744868</v>
      </c>
      <c r="D175" s="9">
        <v>268.4105571847507</v>
      </c>
      <c r="E175" s="9">
        <v>546.434017595308</v>
      </c>
      <c r="F175" s="9">
        <v>668.7815249266862</v>
      </c>
      <c r="G175" s="9">
        <v>711.8401759530792</v>
      </c>
      <c r="H175" s="9">
        <v>870.5791788856304</v>
      </c>
      <c r="I175" s="9">
        <v>720.1319648093842</v>
      </c>
      <c r="J175" s="9">
        <v>356.31964809384164</v>
      </c>
      <c r="K175" s="9">
        <v>814.8445747800587</v>
      </c>
      <c r="L175" s="9">
        <v>2567.1011730205278</v>
      </c>
      <c r="M175" s="9">
        <v>760.5513196480938</v>
      </c>
      <c r="N175" s="9">
        <v>1963.1260997067448</v>
      </c>
      <c r="O175" s="9">
        <v>2179.3709677419356</v>
      </c>
      <c r="P175" s="9">
        <v>4118.49706744868</v>
      </c>
      <c r="Q175" s="9">
        <v>24</v>
      </c>
      <c r="R175" s="9">
        <v>1846.624633431085</v>
      </c>
      <c r="S175" s="9">
        <v>619.7697947214076</v>
      </c>
      <c r="T175" s="9">
        <v>640.5439882697947</v>
      </c>
      <c r="U175" s="9">
        <v>270.56451612903226</v>
      </c>
      <c r="V175" s="9">
        <v>212.24046920821115</v>
      </c>
      <c r="W175" s="9">
        <v>72.05131964809384</v>
      </c>
      <c r="X175" s="9">
        <v>31.454545454545453</v>
      </c>
      <c r="Y175" s="9">
        <v>1146.0762463343108</v>
      </c>
      <c r="Z175" s="9">
        <v>310.3240469208211</v>
      </c>
      <c r="AA175" s="9">
        <v>173</v>
      </c>
      <c r="AB175" s="9">
        <v>144.56891495601172</v>
      </c>
      <c r="AC175" s="9">
        <v>45.54105571847507</v>
      </c>
      <c r="AD175" s="9">
        <v>2100.843108504399</v>
      </c>
      <c r="AE175" s="9">
        <v>440.8299120234604</v>
      </c>
      <c r="AF175" s="9">
        <v>872.2038123167156</v>
      </c>
      <c r="AG175" s="9">
        <v>410.1686217008798</v>
      </c>
      <c r="AH175" s="9">
        <v>123.42228739002933</v>
      </c>
      <c r="AI175" s="9">
        <v>2139.4296187683285</v>
      </c>
      <c r="AJ175" s="9">
        <v>1252.4721407624634</v>
      </c>
      <c r="AK175" s="9">
        <v>525.9516129032259</v>
      </c>
      <c r="AL175" s="9">
        <v>166.59237536656892</v>
      </c>
      <c r="AM175" s="9">
        <v>58.05131964809384</v>
      </c>
      <c r="AN175" s="9">
        <v>378.0263929618768</v>
      </c>
      <c r="AO175" s="9">
        <v>473.74633431085044</v>
      </c>
      <c r="AP175" s="9">
        <v>3290.7243401759533</v>
      </c>
      <c r="AQ175" s="9">
        <v>3741.5454545454545</v>
      </c>
      <c r="AR175" s="9">
        <v>231.39882697947215</v>
      </c>
      <c r="AS175" s="9">
        <v>41.63636363636364</v>
      </c>
      <c r="AT175" s="9">
        <v>22.64809384164223</v>
      </c>
      <c r="AU175" s="9">
        <v>105.2683284457478</v>
      </c>
      <c r="AV175" s="9">
        <v>4142.49706744868</v>
      </c>
      <c r="AW175" s="9">
        <v>3500.24633431085</v>
      </c>
      <c r="AX175" s="9">
        <v>458.22727272727275</v>
      </c>
      <c r="AY175" s="9">
        <v>26.64809384164223</v>
      </c>
      <c r="AZ175" s="9">
        <v>70</v>
      </c>
      <c r="BA175" s="9">
        <v>45.64809384164223</v>
      </c>
      <c r="BB175" s="9">
        <v>17</v>
      </c>
      <c r="BC175" s="9">
        <v>4142.49706744868</v>
      </c>
      <c r="BD175" s="9">
        <v>2710.1055718475072</v>
      </c>
      <c r="BE175" s="9">
        <v>321.4809384164223</v>
      </c>
      <c r="BF175" s="9">
        <v>644.366568914956</v>
      </c>
      <c r="BG175" s="9">
        <v>96.97214076246334</v>
      </c>
      <c r="BH175" s="9">
        <v>168.35483870967744</v>
      </c>
      <c r="BI175" s="9">
        <v>93.38709677419355</v>
      </c>
      <c r="BJ175" s="9">
        <v>93.10263929618768</v>
      </c>
      <c r="BK175" s="9">
        <v>14.727272727272727</v>
      </c>
      <c r="BL175" s="9">
        <v>4142.49706744868</v>
      </c>
      <c r="BM175" s="9">
        <v>1686.3636363636365</v>
      </c>
      <c r="BN175" s="9">
        <v>241.39882697947215</v>
      </c>
      <c r="BO175" s="9">
        <v>311.7228739002933</v>
      </c>
      <c r="BP175" s="9">
        <v>3</v>
      </c>
      <c r="BQ175" s="9">
        <v>1577.7873900293255</v>
      </c>
      <c r="BR175" s="9">
        <v>299.49706744868035</v>
      </c>
      <c r="BS175" s="9">
        <v>4142.49706744868</v>
      </c>
      <c r="BT175" s="9">
        <v>3374.1832844574783</v>
      </c>
      <c r="BU175" s="9">
        <v>543.4604105571848</v>
      </c>
      <c r="BV175" s="9">
        <v>16.505865102639298</v>
      </c>
      <c r="BW175" s="9">
        <v>31.64809384164223</v>
      </c>
      <c r="BX175" s="9">
        <v>13</v>
      </c>
      <c r="BY175" s="9">
        <v>104.64809384164224</v>
      </c>
      <c r="BZ175" s="9">
        <v>176.69941348973606</v>
      </c>
      <c r="CA175" s="9">
        <v>19.454545454545453</v>
      </c>
      <c r="CB175" s="9">
        <v>50.596774193548384</v>
      </c>
      <c r="CC175" s="9">
        <v>23.596774193548388</v>
      </c>
      <c r="CD175" s="9">
        <v>83.05131964809384</v>
      </c>
      <c r="CE175" s="9">
        <v>4006.9281524926687</v>
      </c>
      <c r="CF175" s="9">
        <v>3955.9281524926687</v>
      </c>
      <c r="CG175" s="9">
        <v>45</v>
      </c>
      <c r="CH175" s="9">
        <v>6</v>
      </c>
      <c r="CI175" s="9">
        <v>153.3357771260997</v>
      </c>
      <c r="CJ175" s="9">
        <v>3807.3988269794722</v>
      </c>
      <c r="CK175" s="9">
        <v>871.0381231671554</v>
      </c>
      <c r="CL175" s="9">
        <v>204.37536656891496</v>
      </c>
      <c r="CM175" s="9">
        <v>2971.33284457478</v>
      </c>
      <c r="CN175" s="9">
        <v>451.17302052785925</v>
      </c>
      <c r="CO175" s="9">
        <v>1074.4486803519062</v>
      </c>
      <c r="CP175" s="9">
        <v>302.6231671554252</v>
      </c>
      <c r="CQ175" s="9">
        <v>146.69941348973606</v>
      </c>
      <c r="CR175" s="9">
        <v>42.596774193548384</v>
      </c>
      <c r="CS175" s="9">
        <v>12.596774193548388</v>
      </c>
      <c r="CT175" s="9">
        <v>2971.33284457478</v>
      </c>
      <c r="CU175" s="9">
        <v>941.1950146627566</v>
      </c>
      <c r="CV175" s="9">
        <v>473.282991202346</v>
      </c>
      <c r="CW175" s="9">
        <v>93.88123167155425</v>
      </c>
      <c r="CX175" s="9">
        <v>164.0234604105572</v>
      </c>
      <c r="CY175" s="9">
        <v>160.3592375366569</v>
      </c>
      <c r="CZ175" s="9">
        <v>49.64809384164223</v>
      </c>
      <c r="DA175" s="9">
        <v>146.69941348973606</v>
      </c>
      <c r="DB175" s="9">
        <v>52.9208211143695</v>
      </c>
      <c r="DC175" s="9">
        <v>27.596774193548388</v>
      </c>
      <c r="DD175" s="9">
        <v>18.596774193548388</v>
      </c>
      <c r="DE175" s="9">
        <v>1870.8416422287391</v>
      </c>
      <c r="DF175" s="9">
        <v>120.10263929618768</v>
      </c>
      <c r="DG175" s="9">
        <v>452.0542521994135</v>
      </c>
      <c r="DH175" s="9">
        <v>281.95601173020526</v>
      </c>
      <c r="DI175" s="9">
        <v>689.1011730205279</v>
      </c>
      <c r="DJ175" s="9">
        <v>327.6275659824047</v>
      </c>
      <c r="DK175" s="9">
        <v>1870.8416422287391</v>
      </c>
      <c r="DL175" s="9">
        <v>53.79765395894428</v>
      </c>
      <c r="DM175" s="9">
        <v>36.375366568914956</v>
      </c>
      <c r="DN175" s="9">
        <v>154.52932551319648</v>
      </c>
      <c r="DO175" s="9">
        <v>6.596774193548387</v>
      </c>
      <c r="DP175" s="9">
        <v>21.727272727272727</v>
      </c>
      <c r="DQ175" s="9">
        <v>206.72287390029325</v>
      </c>
      <c r="DR175" s="9">
        <v>313.4662756598241</v>
      </c>
      <c r="DS175" s="9">
        <v>94.02346041055719</v>
      </c>
      <c r="DT175" s="9">
        <v>152.8181818181818</v>
      </c>
      <c r="DU175" s="9">
        <v>54.64809384164223</v>
      </c>
      <c r="DV175" s="9">
        <v>19.193548387096776</v>
      </c>
      <c r="DW175" s="9">
        <v>16</v>
      </c>
      <c r="DX175" s="9">
        <v>100.97214076246334</v>
      </c>
      <c r="DY175" s="9">
        <v>89.9208211143695</v>
      </c>
      <c r="DZ175" s="9">
        <v>82.95601173020528</v>
      </c>
      <c r="EA175" s="9">
        <v>167.1891495601173</v>
      </c>
      <c r="EB175" s="9">
        <v>224.39882697947215</v>
      </c>
      <c r="EC175" s="9">
        <v>75.50586510263929</v>
      </c>
      <c r="ED175" s="9">
        <v>1870.8416422287391</v>
      </c>
      <c r="EE175" s="9">
        <v>153.97214076246334</v>
      </c>
      <c r="EF175" s="9">
        <v>239.6950146627566</v>
      </c>
      <c r="EG175" s="9">
        <v>180.46187683284458</v>
      </c>
      <c r="EH175" s="9">
        <v>192.39882697947215</v>
      </c>
      <c r="EI175" s="9">
        <v>335.90762463343106</v>
      </c>
      <c r="EJ175" s="9">
        <v>203.3475073313783</v>
      </c>
      <c r="EK175" s="9">
        <v>196.68768328445748</v>
      </c>
      <c r="EL175" s="9">
        <v>173.55718475073314</v>
      </c>
      <c r="EM175" s="9">
        <v>194.81378299120234</v>
      </c>
      <c r="EN175" s="9">
        <v>3327.6524926686216</v>
      </c>
      <c r="EO175" s="9">
        <v>916.108504398827</v>
      </c>
      <c r="EP175" s="9">
        <v>886.3856304985337</v>
      </c>
      <c r="EQ175" s="9">
        <v>487.50879765395894</v>
      </c>
      <c r="ER175" s="9">
        <v>328.6950146627566</v>
      </c>
      <c r="ES175" s="9">
        <v>708.9545454545455</v>
      </c>
      <c r="ET175" s="9">
        <v>1932.2727272727273</v>
      </c>
      <c r="EU175" s="9">
        <v>1846.624633431085</v>
      </c>
      <c r="EV175" s="9">
        <v>85.64809384164224</v>
      </c>
      <c r="EW175" s="9">
        <v>12.727272727272727</v>
      </c>
      <c r="EX175" s="9">
        <v>72.9208211143695</v>
      </c>
      <c r="EY175" s="9">
        <v>1846.624633431085</v>
      </c>
      <c r="EZ175" s="9">
        <v>710.1231671554252</v>
      </c>
      <c r="FA175" s="9">
        <v>552.9442815249267</v>
      </c>
      <c r="FB175" s="9">
        <v>343.9604105571848</v>
      </c>
      <c r="FC175" s="9">
        <v>237</v>
      </c>
      <c r="FD175" s="9">
        <v>2.596774193548387</v>
      </c>
      <c r="FE175" s="9">
        <v>276.9046920821114</v>
      </c>
      <c r="FF175" s="9">
        <v>342.8651026392962</v>
      </c>
      <c r="FG175" s="9">
        <v>152.45014662756597</v>
      </c>
      <c r="FH175" s="9">
        <v>269.09824046920824</v>
      </c>
      <c r="FI175" s="9">
        <v>251.50146627565982</v>
      </c>
      <c r="FJ175" s="9">
        <v>94.13782991202346</v>
      </c>
      <c r="FK175" s="9">
        <v>75.47800586510263</v>
      </c>
      <c r="FL175" s="9">
        <v>94.77859237536657</v>
      </c>
      <c r="FM175" s="9">
        <v>14.727272727272727</v>
      </c>
      <c r="FN175" s="9">
        <v>136.11436950146629</v>
      </c>
      <c r="FO175" s="9">
        <v>55.596774193548384</v>
      </c>
      <c r="FP175" s="9">
        <v>27.324046920821115</v>
      </c>
      <c r="FQ175" s="9">
        <v>0</v>
      </c>
      <c r="FR175" s="9">
        <v>6.7272727272727275</v>
      </c>
      <c r="FS175" s="9">
        <v>48.9208211143695</v>
      </c>
      <c r="FT175" s="9">
        <v>1846.624633431085</v>
      </c>
      <c r="FU175" s="9">
        <v>80.72727272727272</v>
      </c>
      <c r="FV175" s="9">
        <v>509.7184750733138</v>
      </c>
      <c r="FW175" s="9">
        <v>215.48973607038124</v>
      </c>
      <c r="FX175" s="9">
        <v>145.56891495601172</v>
      </c>
      <c r="FY175" s="9">
        <v>136.11436950146629</v>
      </c>
      <c r="FZ175" s="9">
        <v>52.79032258064516</v>
      </c>
      <c r="GA175" s="9">
        <v>22.324046920821115</v>
      </c>
      <c r="GB175" s="9">
        <v>61</v>
      </c>
      <c r="GC175" s="9">
        <v>106.3475073313783</v>
      </c>
      <c r="GD175" s="9">
        <v>170.55718475073314</v>
      </c>
      <c r="GE175" s="9">
        <v>170.7624633431085</v>
      </c>
      <c r="GF175" s="9">
        <v>533.4809384164223</v>
      </c>
      <c r="GG175" s="9">
        <v>374.09384164222877</v>
      </c>
      <c r="GH175" s="9">
        <v>1.596774193548387</v>
      </c>
      <c r="GI175" s="9">
        <v>69</v>
      </c>
      <c r="GJ175" s="9">
        <v>45</v>
      </c>
      <c r="GK175" s="9">
        <v>22.596774193548388</v>
      </c>
      <c r="GL175" s="9">
        <v>21.193548387096776</v>
      </c>
      <c r="GM175" s="9">
        <v>2515.75366568915</v>
      </c>
      <c r="GN175" s="9">
        <v>355.31524926686217</v>
      </c>
      <c r="GO175" s="9">
        <v>1</v>
      </c>
      <c r="GP175" s="9">
        <v>51.45454545454545</v>
      </c>
      <c r="GQ175" s="9">
        <v>95.55718475073314</v>
      </c>
      <c r="GR175" s="9">
        <v>1</v>
      </c>
      <c r="GS175" s="9">
        <v>1048.9457478005866</v>
      </c>
      <c r="GT175" s="9">
        <v>229.13782991202345</v>
      </c>
      <c r="GU175" s="9">
        <v>3.596774193548387</v>
      </c>
      <c r="GV175" s="9">
        <v>38.9208211143695</v>
      </c>
      <c r="GW175" s="9">
        <v>645.5293255131965</v>
      </c>
      <c r="GX175" s="9">
        <v>45.29618768328446</v>
      </c>
    </row>
    <row r="176" spans="1:206" ht="12.75">
      <c r="A176" s="5" t="s">
        <v>504</v>
      </c>
      <c r="B176" s="9">
        <v>70.5</v>
      </c>
      <c r="C176" s="9">
        <v>481.1623824451411</v>
      </c>
      <c r="D176" s="9">
        <v>26.79153605015674</v>
      </c>
      <c r="E176" s="9">
        <v>51.044514106583065</v>
      </c>
      <c r="F176" s="9">
        <v>63.5871473354232</v>
      </c>
      <c r="G176" s="9">
        <v>88.76865203761756</v>
      </c>
      <c r="H176" s="9">
        <v>110.73354231974922</v>
      </c>
      <c r="I176" s="9">
        <v>106.23855799373041</v>
      </c>
      <c r="J176" s="9">
        <v>33.99843260188087</v>
      </c>
      <c r="K176" s="9">
        <v>77.8360501567398</v>
      </c>
      <c r="L176" s="9">
        <v>309.38840125391846</v>
      </c>
      <c r="M176" s="9">
        <v>93.93793103448276</v>
      </c>
      <c r="N176" s="9">
        <v>241.59028213166144</v>
      </c>
      <c r="O176" s="9">
        <v>239.5721003134796</v>
      </c>
      <c r="P176" s="9">
        <v>481.1623824451411</v>
      </c>
      <c r="Q176" s="9">
        <v>0</v>
      </c>
      <c r="R176" s="9">
        <v>210.95548589341692</v>
      </c>
      <c r="S176" s="9">
        <v>59.68652037617555</v>
      </c>
      <c r="T176" s="9">
        <v>78.89028213166144</v>
      </c>
      <c r="U176" s="9">
        <v>37.380250783699054</v>
      </c>
      <c r="V176" s="9">
        <v>26.56489028213166</v>
      </c>
      <c r="W176" s="9">
        <v>5.3062695924764895</v>
      </c>
      <c r="X176" s="9">
        <v>3.1272727272727274</v>
      </c>
      <c r="Y176" s="9">
        <v>166.23542319749217</v>
      </c>
      <c r="Z176" s="9">
        <v>22.051724137931036</v>
      </c>
      <c r="AA176" s="9">
        <v>1</v>
      </c>
      <c r="AB176" s="9">
        <v>11.155172413793103</v>
      </c>
      <c r="AC176" s="9">
        <v>9.409717868338557</v>
      </c>
      <c r="AD176" s="9">
        <v>307.2300940438871</v>
      </c>
      <c r="AE176" s="9">
        <v>28.79153605015674</v>
      </c>
      <c r="AF176" s="9">
        <v>92.19811912225704</v>
      </c>
      <c r="AG176" s="9">
        <v>67.68495297805643</v>
      </c>
      <c r="AH176" s="9">
        <v>22.280877742946707</v>
      </c>
      <c r="AI176" s="9">
        <v>240.0112852664577</v>
      </c>
      <c r="AJ176" s="9">
        <v>159.5808777429467</v>
      </c>
      <c r="AK176" s="9">
        <v>52.959247648902824</v>
      </c>
      <c r="AL176" s="9">
        <v>25.022257053291533</v>
      </c>
      <c r="AM176" s="9">
        <v>3.5887147335423197</v>
      </c>
      <c r="AN176" s="9">
        <v>52.454231974921626</v>
      </c>
      <c r="AO176" s="9">
        <v>58.78025078369906</v>
      </c>
      <c r="AP176" s="9">
        <v>369.92789968652033</v>
      </c>
      <c r="AQ176" s="9">
        <v>418.16708463949846</v>
      </c>
      <c r="AR176" s="9">
        <v>32.81786833855799</v>
      </c>
      <c r="AS176" s="9">
        <v>8.230721003134796</v>
      </c>
      <c r="AT176" s="9">
        <v>7.103448275862069</v>
      </c>
      <c r="AU176" s="9">
        <v>14.843260188087775</v>
      </c>
      <c r="AV176" s="9">
        <v>481.1623824451411</v>
      </c>
      <c r="AW176" s="9">
        <v>365.2021943573668</v>
      </c>
      <c r="AX176" s="9">
        <v>97.5742946708464</v>
      </c>
      <c r="AY176" s="9">
        <v>1.2307210031347962</v>
      </c>
      <c r="AZ176" s="9">
        <v>6</v>
      </c>
      <c r="BA176" s="9">
        <v>4.103448275862069</v>
      </c>
      <c r="BB176" s="9">
        <v>1</v>
      </c>
      <c r="BC176" s="9">
        <v>481.1623824451411</v>
      </c>
      <c r="BD176" s="9">
        <v>293.64200626959246</v>
      </c>
      <c r="BE176" s="9">
        <v>49.53949843260188</v>
      </c>
      <c r="BF176" s="9">
        <v>59.971473354231975</v>
      </c>
      <c r="BG176" s="9">
        <v>15.17899686520376</v>
      </c>
      <c r="BH176" s="9">
        <v>30.143887147335423</v>
      </c>
      <c r="BI176" s="9">
        <v>22.27680250783699</v>
      </c>
      <c r="BJ176" s="9">
        <v>10.409717868338557</v>
      </c>
      <c r="BK176" s="9">
        <v>0</v>
      </c>
      <c r="BL176" s="9">
        <v>481.1623824451411</v>
      </c>
      <c r="BM176" s="9">
        <v>214.8742946708464</v>
      </c>
      <c r="BN176" s="9">
        <v>14.918808777429467</v>
      </c>
      <c r="BO176" s="9">
        <v>43.454231974921626</v>
      </c>
      <c r="BP176" s="9">
        <v>1</v>
      </c>
      <c r="BQ176" s="9">
        <v>172.53479623824452</v>
      </c>
      <c r="BR176" s="9">
        <v>27.022257053291533</v>
      </c>
      <c r="BS176" s="9">
        <v>481.1623824451411</v>
      </c>
      <c r="BT176" s="9">
        <v>358.9771159874608</v>
      </c>
      <c r="BU176" s="9">
        <v>96.37147335423198</v>
      </c>
      <c r="BV176" s="9">
        <v>9.763636363636364</v>
      </c>
      <c r="BW176" s="9">
        <v>2.1551724137931036</v>
      </c>
      <c r="BX176" s="9">
        <v>1.0517241379310345</v>
      </c>
      <c r="BY176" s="9">
        <v>10.155172413793103</v>
      </c>
      <c r="BZ176" s="9">
        <v>13.89498432601881</v>
      </c>
      <c r="CA176" s="9">
        <v>0.05172413793103448</v>
      </c>
      <c r="CB176" s="9">
        <v>4.051724137931035</v>
      </c>
      <c r="CC176" s="9">
        <v>2.0517241379310347</v>
      </c>
      <c r="CD176" s="9">
        <v>7.739811912225706</v>
      </c>
      <c r="CE176" s="9">
        <v>463.6015673981191</v>
      </c>
      <c r="CF176" s="9">
        <v>461.47429467084635</v>
      </c>
      <c r="CG176" s="9">
        <v>2.1272727272727274</v>
      </c>
      <c r="CH176" s="9">
        <v>0</v>
      </c>
      <c r="CI176" s="9">
        <v>3.0517241379310347</v>
      </c>
      <c r="CJ176" s="9">
        <v>456.49811912225704</v>
      </c>
      <c r="CK176" s="9">
        <v>138.43730407523512</v>
      </c>
      <c r="CL176" s="9">
        <v>17.640438871473357</v>
      </c>
      <c r="CM176" s="9">
        <v>369.32789968652037</v>
      </c>
      <c r="CN176" s="9">
        <v>59.7128526645768</v>
      </c>
      <c r="CO176" s="9">
        <v>144.5601880877743</v>
      </c>
      <c r="CP176" s="9">
        <v>37.1282131661442</v>
      </c>
      <c r="CQ176" s="9">
        <v>10.815360501567397</v>
      </c>
      <c r="CR176" s="9">
        <v>8</v>
      </c>
      <c r="CS176" s="9">
        <v>0</v>
      </c>
      <c r="CT176" s="9">
        <v>369.32789968652037</v>
      </c>
      <c r="CU176" s="9">
        <v>109.11128526645767</v>
      </c>
      <c r="CV176" s="9">
        <v>69.01504702194357</v>
      </c>
      <c r="CW176" s="9">
        <v>3.5887147335423197</v>
      </c>
      <c r="CX176" s="9">
        <v>15.970532915360502</v>
      </c>
      <c r="CY176" s="9">
        <v>13.536990595611286</v>
      </c>
      <c r="CZ176" s="9">
        <v>7</v>
      </c>
      <c r="DA176" s="9">
        <v>10.815360501567397</v>
      </c>
      <c r="DB176" s="9">
        <v>3.0517241379310347</v>
      </c>
      <c r="DC176" s="9">
        <v>3.509090909090909</v>
      </c>
      <c r="DD176" s="9">
        <v>4.051724137931035</v>
      </c>
      <c r="DE176" s="9">
        <v>249.4012539184953</v>
      </c>
      <c r="DF176" s="9">
        <v>23.56489028213166</v>
      </c>
      <c r="DG176" s="9">
        <v>53.863949843260194</v>
      </c>
      <c r="DH176" s="9">
        <v>51.43197492163009</v>
      </c>
      <c r="DI176" s="9">
        <v>87.15203761755485</v>
      </c>
      <c r="DJ176" s="9">
        <v>33.388401253918495</v>
      </c>
      <c r="DK176" s="9">
        <v>249.4012539184953</v>
      </c>
      <c r="DL176" s="9">
        <v>25.105956112852667</v>
      </c>
      <c r="DM176" s="9">
        <v>4</v>
      </c>
      <c r="DN176" s="9">
        <v>15.743887147335425</v>
      </c>
      <c r="DO176" s="9">
        <v>3.0517241379310347</v>
      </c>
      <c r="DP176" s="9">
        <v>10.10344827586207</v>
      </c>
      <c r="DQ176" s="9">
        <v>18.946708463949843</v>
      </c>
      <c r="DR176" s="9">
        <v>37.791536050156736</v>
      </c>
      <c r="DS176" s="9">
        <v>5.381818181818182</v>
      </c>
      <c r="DT176" s="9">
        <v>20.282445141065832</v>
      </c>
      <c r="DU176" s="9">
        <v>7.178996865203762</v>
      </c>
      <c r="DV176" s="9">
        <v>2.509090909090909</v>
      </c>
      <c r="DW176" s="9">
        <v>7</v>
      </c>
      <c r="DX176" s="9">
        <v>16.58871473354232</v>
      </c>
      <c r="DY176" s="9">
        <v>5.230721003134796</v>
      </c>
      <c r="DZ176" s="9">
        <v>6.178996865203762</v>
      </c>
      <c r="EA176" s="9">
        <v>14.409717868338557</v>
      </c>
      <c r="EB176" s="9">
        <v>41.563322884012535</v>
      </c>
      <c r="EC176" s="9">
        <v>8.334169278996866</v>
      </c>
      <c r="ED176" s="9">
        <v>249.4012539184953</v>
      </c>
      <c r="EE176" s="9">
        <v>22.48934169278997</v>
      </c>
      <c r="EF176" s="9">
        <v>33.771786833855806</v>
      </c>
      <c r="EG176" s="9">
        <v>21.177429467084643</v>
      </c>
      <c r="EH176" s="9">
        <v>23.535423197492165</v>
      </c>
      <c r="EI176" s="9">
        <v>61.10031347962383</v>
      </c>
      <c r="EJ176" s="9">
        <v>26.843260188087775</v>
      </c>
      <c r="EK176" s="9">
        <v>16.536990595611286</v>
      </c>
      <c r="EL176" s="9">
        <v>19.66426332288401</v>
      </c>
      <c r="EM176" s="9">
        <v>24.282445141065832</v>
      </c>
      <c r="EN176" s="9">
        <v>403.32633228840126</v>
      </c>
      <c r="EO176" s="9">
        <v>124.14639498432601</v>
      </c>
      <c r="EP176" s="9">
        <v>99.28777429467084</v>
      </c>
      <c r="EQ176" s="9">
        <v>54.868025078369904</v>
      </c>
      <c r="ER176" s="9">
        <v>46.563322884012535</v>
      </c>
      <c r="ES176" s="9">
        <v>78.46081504702194</v>
      </c>
      <c r="ET176" s="9">
        <v>224.13291536050158</v>
      </c>
      <c r="EU176" s="9">
        <v>210.95548589341692</v>
      </c>
      <c r="EV176" s="9">
        <v>13.17742946708464</v>
      </c>
      <c r="EW176" s="9">
        <v>7.970532915360502</v>
      </c>
      <c r="EX176" s="9">
        <v>5.206896551724138</v>
      </c>
      <c r="EY176" s="9">
        <v>210.95548589341692</v>
      </c>
      <c r="EZ176" s="9">
        <v>148.13197492163007</v>
      </c>
      <c r="FA176" s="9">
        <v>56.36206896551724</v>
      </c>
      <c r="FB176" s="9">
        <v>3.0517241379310347</v>
      </c>
      <c r="FC176" s="9">
        <v>3.103448275862069</v>
      </c>
      <c r="FD176" s="9">
        <v>0.306269592476489</v>
      </c>
      <c r="FE176" s="9">
        <v>20.61253918495298</v>
      </c>
      <c r="FF176" s="9">
        <v>39.07398119122257</v>
      </c>
      <c r="FG176" s="9">
        <v>17.99843260188088</v>
      </c>
      <c r="FH176" s="9">
        <v>39.43040752351097</v>
      </c>
      <c r="FI176" s="9">
        <v>24.69216300940439</v>
      </c>
      <c r="FJ176" s="9">
        <v>19.461442006269593</v>
      </c>
      <c r="FK176" s="9">
        <v>10.334169278996866</v>
      </c>
      <c r="FL176" s="9">
        <v>9.17899686520376</v>
      </c>
      <c r="FM176" s="9">
        <v>1.0517241379310345</v>
      </c>
      <c r="FN176" s="9">
        <v>9.381818181818183</v>
      </c>
      <c r="FO176" s="9">
        <v>9</v>
      </c>
      <c r="FP176" s="9">
        <v>3.612539184952978</v>
      </c>
      <c r="FQ176" s="9">
        <v>0</v>
      </c>
      <c r="FR176" s="9">
        <v>1</v>
      </c>
      <c r="FS176" s="9">
        <v>6.127272727272727</v>
      </c>
      <c r="FT176" s="9">
        <v>210.95548589341692</v>
      </c>
      <c r="FU176" s="9">
        <v>3.509090909090909</v>
      </c>
      <c r="FV176" s="9">
        <v>46.86551724137931</v>
      </c>
      <c r="FW176" s="9">
        <v>23.66426332288401</v>
      </c>
      <c r="FX176" s="9">
        <v>12.046081504702194</v>
      </c>
      <c r="FY176" s="9">
        <v>9.381818181818183</v>
      </c>
      <c r="FZ176" s="9">
        <v>4</v>
      </c>
      <c r="GA176" s="9">
        <v>3</v>
      </c>
      <c r="GB176" s="9">
        <v>2.381818181818182</v>
      </c>
      <c r="GC176" s="9">
        <v>8.254545454545454</v>
      </c>
      <c r="GD176" s="9">
        <v>12.357993730407523</v>
      </c>
      <c r="GE176" s="9">
        <v>21.640438871473354</v>
      </c>
      <c r="GF176" s="9">
        <v>61.147962382445144</v>
      </c>
      <c r="GG176" s="9">
        <v>48.09623824451411</v>
      </c>
      <c r="GH176" s="9">
        <v>0</v>
      </c>
      <c r="GI176" s="9">
        <v>8</v>
      </c>
      <c r="GJ176" s="9">
        <v>1</v>
      </c>
      <c r="GK176" s="9">
        <v>2</v>
      </c>
      <c r="GL176" s="9">
        <v>2.0517241379310347</v>
      </c>
      <c r="GM176" s="9">
        <v>311.0344827586207</v>
      </c>
      <c r="GN176" s="9">
        <v>62.358934169278996</v>
      </c>
      <c r="GO176" s="9">
        <v>0</v>
      </c>
      <c r="GP176" s="9">
        <v>1</v>
      </c>
      <c r="GQ176" s="9">
        <v>40.84733542319749</v>
      </c>
      <c r="GR176" s="9">
        <v>5</v>
      </c>
      <c r="GS176" s="9">
        <v>143.0677115987461</v>
      </c>
      <c r="GT176" s="9">
        <v>37.120062695924766</v>
      </c>
      <c r="GU176" s="9">
        <v>2</v>
      </c>
      <c r="GV176" s="9">
        <v>1.103448275862069</v>
      </c>
      <c r="GW176" s="9">
        <v>14.28244514106583</v>
      </c>
      <c r="GX176" s="9">
        <v>4.254545454545455</v>
      </c>
    </row>
    <row r="177" spans="1:206" ht="12.75">
      <c r="A177" s="5" t="s">
        <v>388</v>
      </c>
      <c r="B177" s="9">
        <v>86.1</v>
      </c>
      <c r="C177" s="9">
        <v>8992.28834927942</v>
      </c>
      <c r="D177" s="9">
        <v>446.9714971643543</v>
      </c>
      <c r="E177" s="9">
        <v>1058.4856828178256</v>
      </c>
      <c r="F177" s="9">
        <v>1530.6982699732698</v>
      </c>
      <c r="G177" s="9">
        <v>1606.778411967698</v>
      </c>
      <c r="H177" s="9">
        <v>1986.6168156971728</v>
      </c>
      <c r="I177" s="9">
        <v>1516.50511565333</v>
      </c>
      <c r="J177" s="9">
        <v>846.2325560057703</v>
      </c>
      <c r="K177" s="9">
        <v>1505.45717998218</v>
      </c>
      <c r="L177" s="9">
        <v>5682.976114635043</v>
      </c>
      <c r="M177" s="9">
        <v>1803.8550546621975</v>
      </c>
      <c r="N177" s="9">
        <v>4367.066969677684</v>
      </c>
      <c r="O177" s="9">
        <v>4625.221379601737</v>
      </c>
      <c r="P177" s="9">
        <v>8918.28834927942</v>
      </c>
      <c r="Q177" s="9">
        <v>74</v>
      </c>
      <c r="R177" s="9">
        <v>4236.310938273438</v>
      </c>
      <c r="S177" s="9">
        <v>1506.7274909132054</v>
      </c>
      <c r="T177" s="9">
        <v>1539.9178845446704</v>
      </c>
      <c r="U177" s="9">
        <v>623.9593638182924</v>
      </c>
      <c r="V177" s="9">
        <v>416.8496503175074</v>
      </c>
      <c r="W177" s="9">
        <v>114.69089552660981</v>
      </c>
      <c r="X177" s="9">
        <v>34.16565315315316</v>
      </c>
      <c r="Y177" s="9">
        <v>2703.1654431315146</v>
      </c>
      <c r="Z177" s="9">
        <v>596.0749218606362</v>
      </c>
      <c r="AA177" s="9">
        <v>518.9377252252252</v>
      </c>
      <c r="AB177" s="9">
        <v>292.97168791633084</v>
      </c>
      <c r="AC177" s="9">
        <v>72.20170068027211</v>
      </c>
      <c r="AD177" s="9">
        <v>4551.419897075255</v>
      </c>
      <c r="AE177" s="9">
        <v>1177.1567797389225</v>
      </c>
      <c r="AF177" s="9">
        <v>1974.084663116806</v>
      </c>
      <c r="AG177" s="9">
        <v>834.0875655875655</v>
      </c>
      <c r="AH177" s="9">
        <v>250.98192983014414</v>
      </c>
      <c r="AI177" s="9">
        <v>4703.077577891864</v>
      </c>
      <c r="AJ177" s="9">
        <v>2730.0507957132954</v>
      </c>
      <c r="AK177" s="9">
        <v>1140.9282479103906</v>
      </c>
      <c r="AL177" s="9">
        <v>324.9740874312303</v>
      </c>
      <c r="AM177" s="9">
        <v>93.25764033264032</v>
      </c>
      <c r="AN177" s="9">
        <v>757.9067160960018</v>
      </c>
      <c r="AO177" s="9">
        <v>979.4299165924165</v>
      </c>
      <c r="AP177" s="9">
        <v>7254.951716591001</v>
      </c>
      <c r="AQ177" s="9">
        <v>8143.8985917235905</v>
      </c>
      <c r="AR177" s="9">
        <v>455.2846959989817</v>
      </c>
      <c r="AS177" s="9">
        <v>109.55710608567752</v>
      </c>
      <c r="AT177" s="9">
        <v>70.85554100018386</v>
      </c>
      <c r="AU177" s="9">
        <v>212.6924144709859</v>
      </c>
      <c r="AV177" s="9">
        <v>8992.28834927942</v>
      </c>
      <c r="AW177" s="9">
        <v>7826.297734842378</v>
      </c>
      <c r="AX177" s="9">
        <v>924.8162671305529</v>
      </c>
      <c r="AY177" s="9">
        <v>22.03333333333333</v>
      </c>
      <c r="AZ177" s="9">
        <v>35</v>
      </c>
      <c r="BA177" s="9">
        <v>91.20282680639826</v>
      </c>
      <c r="BB177" s="9">
        <v>41.986486486486484</v>
      </c>
      <c r="BC177" s="9">
        <v>8992.28834927942</v>
      </c>
      <c r="BD177" s="9">
        <v>5892.106973673045</v>
      </c>
      <c r="BE177" s="9">
        <v>663.3913424413424</v>
      </c>
      <c r="BF177" s="9">
        <v>1637.037267880125</v>
      </c>
      <c r="BG177" s="9">
        <v>172.31835567906995</v>
      </c>
      <c r="BH177" s="9">
        <v>300.5588064123778</v>
      </c>
      <c r="BI177" s="9">
        <v>199.55194305372876</v>
      </c>
      <c r="BJ177" s="9">
        <v>118.1569934730649</v>
      </c>
      <c r="BK177" s="9">
        <v>9.166666666666668</v>
      </c>
      <c r="BL177" s="9">
        <v>8992.28834927942</v>
      </c>
      <c r="BM177" s="9">
        <v>3519.1111021539596</v>
      </c>
      <c r="BN177" s="9">
        <v>363.73194733194737</v>
      </c>
      <c r="BO177" s="9">
        <v>540.1008717312288</v>
      </c>
      <c r="BP177" s="9">
        <v>19</v>
      </c>
      <c r="BQ177" s="9">
        <v>3841.8882897025755</v>
      </c>
      <c r="BR177" s="9">
        <v>641.7304973340689</v>
      </c>
      <c r="BS177" s="9">
        <v>8992.28834927942</v>
      </c>
      <c r="BT177" s="9">
        <v>7645.811395618539</v>
      </c>
      <c r="BU177" s="9">
        <v>1046.5201739219597</v>
      </c>
      <c r="BV177" s="9">
        <v>35.90416666666667</v>
      </c>
      <c r="BW177" s="9">
        <v>17.745833333333334</v>
      </c>
      <c r="BX177" s="9">
        <v>8.033333333333333</v>
      </c>
      <c r="BY177" s="9">
        <v>105.77152050009194</v>
      </c>
      <c r="BZ177" s="9">
        <v>243.32029325243613</v>
      </c>
      <c r="CA177" s="9">
        <v>27.733333333333334</v>
      </c>
      <c r="CB177" s="9">
        <v>52.33333333333333</v>
      </c>
      <c r="CC177" s="9">
        <v>44.292792792792795</v>
      </c>
      <c r="CD177" s="9">
        <v>118.96083379297664</v>
      </c>
      <c r="CE177" s="9">
        <v>8717.676834153619</v>
      </c>
      <c r="CF177" s="9">
        <v>8653.66433415362</v>
      </c>
      <c r="CG177" s="9">
        <v>57.0125</v>
      </c>
      <c r="CH177" s="9">
        <v>7</v>
      </c>
      <c r="CI177" s="9">
        <v>118.31282051282052</v>
      </c>
      <c r="CJ177" s="9">
        <v>8521.061992447707</v>
      </c>
      <c r="CK177" s="9">
        <v>2601.593140177069</v>
      </c>
      <c r="CL177" s="9">
        <v>275.12264662621806</v>
      </c>
      <c r="CM177" s="9">
        <v>6640.59861329147</v>
      </c>
      <c r="CN177" s="9">
        <v>985.176642340928</v>
      </c>
      <c r="CO177" s="9">
        <v>2822.3752961163677</v>
      </c>
      <c r="CP177" s="9">
        <v>461.5318596461454</v>
      </c>
      <c r="CQ177" s="9">
        <v>294.8514869461298</v>
      </c>
      <c r="CR177" s="9">
        <v>93.89279279279279</v>
      </c>
      <c r="CS177" s="9">
        <v>12.986486486486486</v>
      </c>
      <c r="CT177" s="9">
        <v>6640.59861329147</v>
      </c>
      <c r="CU177" s="9">
        <v>1969.7840489626203</v>
      </c>
      <c r="CV177" s="9">
        <v>1097.8551251997683</v>
      </c>
      <c r="CW177" s="9">
        <v>239.7304890251319</v>
      </c>
      <c r="CX177" s="9">
        <v>257.369808151951</v>
      </c>
      <c r="CY177" s="9">
        <v>257.89978626585764</v>
      </c>
      <c r="CZ177" s="9">
        <v>116.92884031991174</v>
      </c>
      <c r="DA177" s="9">
        <v>294.8514869461298</v>
      </c>
      <c r="DB177" s="9">
        <v>88.87195945945946</v>
      </c>
      <c r="DC177" s="9">
        <v>64.03333333333333</v>
      </c>
      <c r="DD177" s="9">
        <v>36.986486486486484</v>
      </c>
      <c r="DE177" s="9">
        <v>4362.976590896234</v>
      </c>
      <c r="DF177" s="9">
        <v>304.48654129011265</v>
      </c>
      <c r="DG177" s="9">
        <v>883.5178438839154</v>
      </c>
      <c r="DH177" s="9">
        <v>821.8648586773586</v>
      </c>
      <c r="DI177" s="9">
        <v>1809.1198707341566</v>
      </c>
      <c r="DJ177" s="9">
        <v>543.9874763106907</v>
      </c>
      <c r="DK177" s="9">
        <v>4362.976590896234</v>
      </c>
      <c r="DL177" s="9">
        <v>118.87745643995645</v>
      </c>
      <c r="DM177" s="9">
        <v>77.8063063063063</v>
      </c>
      <c r="DN177" s="9">
        <v>268.7393797643798</v>
      </c>
      <c r="DO177" s="9">
        <v>93.946768707483</v>
      </c>
      <c r="DP177" s="9">
        <v>262.85378834485977</v>
      </c>
      <c r="DQ177" s="9">
        <v>329.07314304100015</v>
      </c>
      <c r="DR177" s="9">
        <v>580.5855219426649</v>
      </c>
      <c r="DS177" s="9">
        <v>176.58438132009562</v>
      </c>
      <c r="DT177" s="9">
        <v>302.27705566634137</v>
      </c>
      <c r="DU177" s="9">
        <v>170.50945362552503</v>
      </c>
      <c r="DV177" s="9">
        <v>52.75865384615385</v>
      </c>
      <c r="DW177" s="9">
        <v>28.207888540031398</v>
      </c>
      <c r="DX177" s="9">
        <v>342.4932978700836</v>
      </c>
      <c r="DY177" s="9">
        <v>198.58400883222308</v>
      </c>
      <c r="DZ177" s="9">
        <v>406.15824352610065</v>
      </c>
      <c r="EA177" s="9">
        <v>343.7281473192188</v>
      </c>
      <c r="EB177" s="9">
        <v>452.26842215056496</v>
      </c>
      <c r="EC177" s="9">
        <v>157.52467365324506</v>
      </c>
      <c r="ED177" s="9">
        <v>4362.976590896234</v>
      </c>
      <c r="EE177" s="9">
        <v>332.3962086497801</v>
      </c>
      <c r="EF177" s="9">
        <v>648.990190858048</v>
      </c>
      <c r="EG177" s="9">
        <v>632.5735644985646</v>
      </c>
      <c r="EH177" s="9">
        <v>378.8745493727636</v>
      </c>
      <c r="EI177" s="9">
        <v>725.2006601185174</v>
      </c>
      <c r="EJ177" s="9">
        <v>412.6721440239298</v>
      </c>
      <c r="EK177" s="9">
        <v>406.5250489696918</v>
      </c>
      <c r="EL177" s="9">
        <v>352.73676916712634</v>
      </c>
      <c r="EM177" s="9">
        <v>473.0074552378124</v>
      </c>
      <c r="EN177" s="9">
        <v>7486.831169297241</v>
      </c>
      <c r="EO177" s="9">
        <v>2054.968250137893</v>
      </c>
      <c r="EP177" s="9">
        <v>1901.0061958151246</v>
      </c>
      <c r="EQ177" s="9">
        <v>1039.0469589291017</v>
      </c>
      <c r="ER177" s="9">
        <v>962.1617200206487</v>
      </c>
      <c r="ES177" s="9">
        <v>1529.6480443944731</v>
      </c>
      <c r="ET177" s="9">
        <v>4344.689431562645</v>
      </c>
      <c r="EU177" s="9">
        <v>4236.310938273438</v>
      </c>
      <c r="EV177" s="9">
        <v>108.37849328920757</v>
      </c>
      <c r="EW177" s="9">
        <v>26.523639455782313</v>
      </c>
      <c r="EX177" s="9">
        <v>81.85485383342525</v>
      </c>
      <c r="EY177" s="9">
        <v>4234.310938273438</v>
      </c>
      <c r="EZ177" s="9">
        <v>937.6906717156717</v>
      </c>
      <c r="FA177" s="9">
        <v>1739.6084629173915</v>
      </c>
      <c r="FB177" s="9">
        <v>1020.2474903474904</v>
      </c>
      <c r="FC177" s="9">
        <v>533.897646626218</v>
      </c>
      <c r="FD177" s="9">
        <v>2.8666666666666667</v>
      </c>
      <c r="FE177" s="9">
        <v>590.8896795932511</v>
      </c>
      <c r="FF177" s="9">
        <v>915.8378113199542</v>
      </c>
      <c r="FG177" s="9">
        <v>397.096664757379</v>
      </c>
      <c r="FH177" s="9">
        <v>565.5943720211577</v>
      </c>
      <c r="FI177" s="9">
        <v>528.0729954247811</v>
      </c>
      <c r="FJ177" s="9">
        <v>231.55427344534485</v>
      </c>
      <c r="FK177" s="9">
        <v>226.29177927927924</v>
      </c>
      <c r="FL177" s="9">
        <v>179.7306133056133</v>
      </c>
      <c r="FM177" s="9">
        <v>19.03333333333333</v>
      </c>
      <c r="FN177" s="9">
        <v>273.3417792792793</v>
      </c>
      <c r="FO177" s="9">
        <v>155.88786082000368</v>
      </c>
      <c r="FP177" s="9">
        <v>44.42467365324508</v>
      </c>
      <c r="FQ177" s="9">
        <v>5</v>
      </c>
      <c r="FR177" s="9">
        <v>14.755102040816327</v>
      </c>
      <c r="FS177" s="9">
        <v>88.8</v>
      </c>
      <c r="FT177" s="9">
        <v>4236.310938273438</v>
      </c>
      <c r="FU177" s="9">
        <v>124.20977997227996</v>
      </c>
      <c r="FV177" s="9">
        <v>1025.5700616629188</v>
      </c>
      <c r="FW177" s="9">
        <v>370.84164333092906</v>
      </c>
      <c r="FX177" s="9">
        <v>221.2405633459205</v>
      </c>
      <c r="FY177" s="9">
        <v>271.3417792792793</v>
      </c>
      <c r="FZ177" s="9">
        <v>104.3313063063063</v>
      </c>
      <c r="GA177" s="9">
        <v>76</v>
      </c>
      <c r="GB177" s="9">
        <v>91.01047297297296</v>
      </c>
      <c r="GC177" s="9">
        <v>241.56936919258348</v>
      </c>
      <c r="GD177" s="9">
        <v>349.32031040066755</v>
      </c>
      <c r="GE177" s="9">
        <v>434.9122456051027</v>
      </c>
      <c r="GF177" s="9">
        <v>1224.6421277242705</v>
      </c>
      <c r="GG177" s="9">
        <v>890.2070995445995</v>
      </c>
      <c r="GH177" s="9">
        <v>0</v>
      </c>
      <c r="GI177" s="9">
        <v>171.98503401360543</v>
      </c>
      <c r="GJ177" s="9">
        <v>94</v>
      </c>
      <c r="GK177" s="9">
        <v>35.270827499398926</v>
      </c>
      <c r="GL177" s="9">
        <v>33.17916666666667</v>
      </c>
      <c r="GM177" s="9">
        <v>5681.940369058227</v>
      </c>
      <c r="GN177" s="9">
        <v>659.8321743250315</v>
      </c>
      <c r="GO177" s="9">
        <v>2</v>
      </c>
      <c r="GP177" s="9">
        <v>44.06666666666666</v>
      </c>
      <c r="GQ177" s="9">
        <v>456.0787126804983</v>
      </c>
      <c r="GR177" s="9">
        <v>43</v>
      </c>
      <c r="GS177" s="9">
        <v>2245.3413359002643</v>
      </c>
      <c r="GT177" s="9">
        <v>617.8370088887946</v>
      </c>
      <c r="GU177" s="9">
        <v>18.345140332640334</v>
      </c>
      <c r="GV177" s="9">
        <v>50.98988784703071</v>
      </c>
      <c r="GW177" s="9">
        <v>1417.6643419321992</v>
      </c>
      <c r="GX177" s="9">
        <v>126.78510048510049</v>
      </c>
    </row>
    <row r="178" spans="1:206" ht="12.75">
      <c r="A178" s="5" t="s">
        <v>505</v>
      </c>
      <c r="B178" s="9">
        <v>361.81</v>
      </c>
      <c r="C178" s="9">
        <v>511.04761904761904</v>
      </c>
      <c r="D178" s="9">
        <v>39.095238095238095</v>
      </c>
      <c r="E178" s="9">
        <v>78.52380952380952</v>
      </c>
      <c r="F178" s="9">
        <v>66</v>
      </c>
      <c r="G178" s="9">
        <v>105.66666666666667</v>
      </c>
      <c r="H178" s="9">
        <v>132.71428571428572</v>
      </c>
      <c r="I178" s="9">
        <v>55.38095238095238</v>
      </c>
      <c r="J178" s="9">
        <v>33.666666666666664</v>
      </c>
      <c r="K178" s="9">
        <v>117.61904761904762</v>
      </c>
      <c r="L178" s="9">
        <v>324.6190476190476</v>
      </c>
      <c r="M178" s="9">
        <v>68.80952380952381</v>
      </c>
      <c r="N178" s="9">
        <v>262.5238095238095</v>
      </c>
      <c r="O178" s="9">
        <v>248.52380952380952</v>
      </c>
      <c r="P178" s="9">
        <v>511.04761904761904</v>
      </c>
      <c r="Q178" s="9">
        <v>0</v>
      </c>
      <c r="R178" s="9">
        <v>206.71428571428572</v>
      </c>
      <c r="S178" s="9">
        <v>57.285714285714285</v>
      </c>
      <c r="T178" s="9">
        <v>68.57142857142857</v>
      </c>
      <c r="U178" s="9">
        <v>28.047619047619047</v>
      </c>
      <c r="V178" s="9">
        <v>36.476190476190474</v>
      </c>
      <c r="W178" s="9">
        <v>13.428571428571429</v>
      </c>
      <c r="X178" s="9">
        <v>2.9047619047619047</v>
      </c>
      <c r="Y178" s="9">
        <v>119.85714285714286</v>
      </c>
      <c r="Z178" s="9">
        <v>17.714285714285715</v>
      </c>
      <c r="AA178" s="9">
        <v>3</v>
      </c>
      <c r="AB178" s="9">
        <v>22.333333333333332</v>
      </c>
      <c r="AC178" s="9">
        <v>22.80952380952381</v>
      </c>
      <c r="AD178" s="9">
        <v>351.57142857142856</v>
      </c>
      <c r="AE178" s="9">
        <v>17.714285714285715</v>
      </c>
      <c r="AF178" s="9">
        <v>72.61904761904762</v>
      </c>
      <c r="AG178" s="9">
        <v>86.33333333333333</v>
      </c>
      <c r="AH178" s="9">
        <v>30.047619047619047</v>
      </c>
      <c r="AI178" s="9">
        <v>333.8571428571429</v>
      </c>
      <c r="AJ178" s="9">
        <v>124.38095238095238</v>
      </c>
      <c r="AK178" s="9">
        <v>39.57142857142857</v>
      </c>
      <c r="AL178" s="9">
        <v>11.333333333333332</v>
      </c>
      <c r="AM178" s="9">
        <v>1.9047619047619047</v>
      </c>
      <c r="AN178" s="9">
        <v>24.666666666666664</v>
      </c>
      <c r="AO178" s="9">
        <v>44.095238095238095</v>
      </c>
      <c r="AP178" s="9">
        <v>442.2857142857143</v>
      </c>
      <c r="AQ178" s="9">
        <v>474.4761904761905</v>
      </c>
      <c r="AR178" s="9">
        <v>23.142857142857142</v>
      </c>
      <c r="AS178" s="9">
        <v>2.9047619047619047</v>
      </c>
      <c r="AT178" s="9">
        <v>3.9047619047619047</v>
      </c>
      <c r="AU178" s="9">
        <v>6.619047619047619</v>
      </c>
      <c r="AV178" s="9">
        <v>511.04761904761904</v>
      </c>
      <c r="AW178" s="9">
        <v>383.2857142857143</v>
      </c>
      <c r="AX178" s="9">
        <v>117.14285714285714</v>
      </c>
      <c r="AY178" s="9">
        <v>0.9047619047619048</v>
      </c>
      <c r="AZ178" s="9">
        <v>2.7142857142857144</v>
      </c>
      <c r="BA178" s="9">
        <v>4</v>
      </c>
      <c r="BB178" s="9">
        <v>2</v>
      </c>
      <c r="BC178" s="9">
        <v>511.04761904761904</v>
      </c>
      <c r="BD178" s="9">
        <v>271.8095238095238</v>
      </c>
      <c r="BE178" s="9">
        <v>80.57142857142857</v>
      </c>
      <c r="BF178" s="9">
        <v>92.57142857142857</v>
      </c>
      <c r="BG178" s="9">
        <v>5.714285714285714</v>
      </c>
      <c r="BH178" s="9">
        <v>31.61904761904762</v>
      </c>
      <c r="BI178" s="9">
        <v>23.047619047619047</v>
      </c>
      <c r="BJ178" s="9">
        <v>5.714285714285714</v>
      </c>
      <c r="BK178" s="9">
        <v>0</v>
      </c>
      <c r="BL178" s="9">
        <v>511.04761904761904</v>
      </c>
      <c r="BM178" s="9">
        <v>178.76190476190476</v>
      </c>
      <c r="BN178" s="9">
        <v>24.80952380952381</v>
      </c>
      <c r="BO178" s="9">
        <v>51.04761904761905</v>
      </c>
      <c r="BP178" s="9">
        <v>0</v>
      </c>
      <c r="BQ178" s="9">
        <v>197.8095238095238</v>
      </c>
      <c r="BR178" s="9">
        <v>52.80952380952381</v>
      </c>
      <c r="BS178" s="9">
        <v>511.04761904761904</v>
      </c>
      <c r="BT178" s="9">
        <v>370.4761904761905</v>
      </c>
      <c r="BU178" s="9">
        <v>118.42857142857143</v>
      </c>
      <c r="BV178" s="9">
        <v>2</v>
      </c>
      <c r="BW178" s="9">
        <v>1.9047619047619047</v>
      </c>
      <c r="BX178" s="9">
        <v>0</v>
      </c>
      <c r="BY178" s="9">
        <v>8.714285714285715</v>
      </c>
      <c r="BZ178" s="9">
        <v>18.238095238095237</v>
      </c>
      <c r="CA178" s="9">
        <v>0</v>
      </c>
      <c r="CB178" s="9">
        <v>4.714285714285714</v>
      </c>
      <c r="CC178" s="9">
        <v>2</v>
      </c>
      <c r="CD178" s="9">
        <v>11.523809523809524</v>
      </c>
      <c r="CE178" s="9">
        <v>487.1904761904762</v>
      </c>
      <c r="CF178" s="9">
        <v>482.3809523809524</v>
      </c>
      <c r="CG178" s="9">
        <v>4.809523809523809</v>
      </c>
      <c r="CH178" s="9">
        <v>0</v>
      </c>
      <c r="CI178" s="9">
        <v>14.333333333333332</v>
      </c>
      <c r="CJ178" s="9">
        <v>466.23809523809524</v>
      </c>
      <c r="CK178" s="9">
        <v>102</v>
      </c>
      <c r="CL178" s="9">
        <v>16.238095238095237</v>
      </c>
      <c r="CM178" s="9">
        <v>359.76190476190476</v>
      </c>
      <c r="CN178" s="9">
        <v>53</v>
      </c>
      <c r="CO178" s="9">
        <v>162.14285714285714</v>
      </c>
      <c r="CP178" s="9">
        <v>49.57142857142857</v>
      </c>
      <c r="CQ178" s="9">
        <v>6.714285714285714</v>
      </c>
      <c r="CR178" s="9">
        <v>0</v>
      </c>
      <c r="CS178" s="9">
        <v>1.9047619047619047</v>
      </c>
      <c r="CT178" s="9">
        <v>359.76190476190476</v>
      </c>
      <c r="CU178" s="9">
        <v>86.42857142857143</v>
      </c>
      <c r="CV178" s="9">
        <v>44.76190476190476</v>
      </c>
      <c r="CW178" s="9">
        <v>14.523809523809524</v>
      </c>
      <c r="CX178" s="9">
        <v>19.523809523809526</v>
      </c>
      <c r="CY178" s="9">
        <v>4.714285714285714</v>
      </c>
      <c r="CZ178" s="9">
        <v>2.9047619047619047</v>
      </c>
      <c r="DA178" s="9">
        <v>6.714285714285714</v>
      </c>
      <c r="DB178" s="9">
        <v>0</v>
      </c>
      <c r="DC178" s="9">
        <v>1</v>
      </c>
      <c r="DD178" s="9">
        <v>0.9047619047619048</v>
      </c>
      <c r="DE178" s="9">
        <v>264.7142857142857</v>
      </c>
      <c r="DF178" s="9">
        <v>17.333333333333332</v>
      </c>
      <c r="DG178" s="9">
        <v>49.19047619047619</v>
      </c>
      <c r="DH178" s="9">
        <v>37.14285714285714</v>
      </c>
      <c r="DI178" s="9">
        <v>106.38095238095238</v>
      </c>
      <c r="DJ178" s="9">
        <v>54.666666666666664</v>
      </c>
      <c r="DK178" s="9">
        <v>264.7142857142857</v>
      </c>
      <c r="DL178" s="9">
        <v>20.523809523809526</v>
      </c>
      <c r="DM178" s="9">
        <v>1.8095238095238095</v>
      </c>
      <c r="DN178" s="9">
        <v>40.14285714285714</v>
      </c>
      <c r="DO178" s="9">
        <v>2.8095238095238093</v>
      </c>
      <c r="DP178" s="9">
        <v>0</v>
      </c>
      <c r="DQ178" s="9">
        <v>26.333333333333332</v>
      </c>
      <c r="DR178" s="9">
        <v>26.333333333333332</v>
      </c>
      <c r="DS178" s="9">
        <v>4.809523809523809</v>
      </c>
      <c r="DT178" s="9">
        <v>6.904761904761905</v>
      </c>
      <c r="DU178" s="9">
        <v>5.714285714285714</v>
      </c>
      <c r="DV178" s="9">
        <v>8.80952380952381</v>
      </c>
      <c r="DW178" s="9">
        <v>11</v>
      </c>
      <c r="DX178" s="9">
        <v>9.80952380952381</v>
      </c>
      <c r="DY178" s="9">
        <v>10.619047619047619</v>
      </c>
      <c r="DZ178" s="9">
        <v>16.047619047619047</v>
      </c>
      <c r="EA178" s="9">
        <v>22.047619047619047</v>
      </c>
      <c r="EB178" s="9">
        <v>33.85714285714286</v>
      </c>
      <c r="EC178" s="9">
        <v>17.142857142857142</v>
      </c>
      <c r="ED178" s="9">
        <v>264.7142857142857</v>
      </c>
      <c r="EE178" s="9">
        <v>39.85714285714286</v>
      </c>
      <c r="EF178" s="9">
        <v>37.285714285714285</v>
      </c>
      <c r="EG178" s="9">
        <v>23.952380952380953</v>
      </c>
      <c r="EH178" s="9">
        <v>26.42857142857143</v>
      </c>
      <c r="EI178" s="9">
        <v>60.285714285714285</v>
      </c>
      <c r="EJ178" s="9">
        <v>21.142857142857142</v>
      </c>
      <c r="EK178" s="9">
        <v>16.714285714285715</v>
      </c>
      <c r="EL178" s="9">
        <v>21.42857142857143</v>
      </c>
      <c r="EM178" s="9">
        <v>17.61904761904762</v>
      </c>
      <c r="EN178" s="9">
        <v>393.42857142857144</v>
      </c>
      <c r="EO178" s="9">
        <v>65.71428571428572</v>
      </c>
      <c r="EP178" s="9">
        <v>111.57142857142857</v>
      </c>
      <c r="EQ178" s="9">
        <v>60</v>
      </c>
      <c r="ER178" s="9">
        <v>42.04761904761905</v>
      </c>
      <c r="ES178" s="9">
        <v>114.0952380952381</v>
      </c>
      <c r="ET178" s="9">
        <v>226.04761904761904</v>
      </c>
      <c r="EU178" s="9">
        <v>206.71428571428572</v>
      </c>
      <c r="EV178" s="9">
        <v>19.333333333333332</v>
      </c>
      <c r="EW178" s="9">
        <v>14.619047619047619</v>
      </c>
      <c r="EX178" s="9">
        <v>4.714285714285714</v>
      </c>
      <c r="EY178" s="9">
        <v>206.71428571428572</v>
      </c>
      <c r="EZ178" s="9">
        <v>154.38095238095238</v>
      </c>
      <c r="FA178" s="9">
        <v>43.42857142857143</v>
      </c>
      <c r="FB178" s="9">
        <v>8.904761904761905</v>
      </c>
      <c r="FC178" s="9">
        <v>0</v>
      </c>
      <c r="FD178" s="9">
        <v>0</v>
      </c>
      <c r="FE178" s="9">
        <v>27.142857142857142</v>
      </c>
      <c r="FF178" s="9">
        <v>30.142857142857142</v>
      </c>
      <c r="FG178" s="9">
        <v>14.523809523809524</v>
      </c>
      <c r="FH178" s="9">
        <v>35.42857142857143</v>
      </c>
      <c r="FI178" s="9">
        <v>44.80952380952381</v>
      </c>
      <c r="FJ178" s="9">
        <v>14.333333333333332</v>
      </c>
      <c r="FK178" s="9">
        <v>11.80952380952381</v>
      </c>
      <c r="FL178" s="9">
        <v>10.714285714285715</v>
      </c>
      <c r="FM178" s="9">
        <v>2</v>
      </c>
      <c r="FN178" s="9">
        <v>10</v>
      </c>
      <c r="FO178" s="9">
        <v>2.8095238095238093</v>
      </c>
      <c r="FP178" s="9">
        <v>1</v>
      </c>
      <c r="FQ178" s="9">
        <v>0</v>
      </c>
      <c r="FR178" s="9">
        <v>0</v>
      </c>
      <c r="FS178" s="9">
        <v>2</v>
      </c>
      <c r="FT178" s="9">
        <v>206.71428571428572</v>
      </c>
      <c r="FU178" s="9">
        <v>3.9047619047619047</v>
      </c>
      <c r="FV178" s="9">
        <v>66.52380952380952</v>
      </c>
      <c r="FW178" s="9">
        <v>29.761904761904763</v>
      </c>
      <c r="FX178" s="9">
        <v>15.238095238095237</v>
      </c>
      <c r="FY178" s="9">
        <v>10</v>
      </c>
      <c r="FZ178" s="9">
        <v>6</v>
      </c>
      <c r="GA178" s="9">
        <v>0</v>
      </c>
      <c r="GB178" s="9">
        <v>4</v>
      </c>
      <c r="GC178" s="9">
        <v>10.714285714285715</v>
      </c>
      <c r="GD178" s="9">
        <v>16.42857142857143</v>
      </c>
      <c r="GE178" s="9">
        <v>17.238095238095237</v>
      </c>
      <c r="GF178" s="9">
        <v>48.38095238095238</v>
      </c>
      <c r="GG178" s="9">
        <v>31.57142857142857</v>
      </c>
      <c r="GH178" s="9">
        <v>0</v>
      </c>
      <c r="GI178" s="9">
        <v>8.904761904761905</v>
      </c>
      <c r="GJ178" s="9">
        <v>1</v>
      </c>
      <c r="GK178" s="9">
        <v>3.9047619047619047</v>
      </c>
      <c r="GL178" s="9">
        <v>3</v>
      </c>
      <c r="GM178" s="9">
        <v>361.57142857142856</v>
      </c>
      <c r="GN178" s="9">
        <v>86.28571428571428</v>
      </c>
      <c r="GO178" s="9">
        <v>0</v>
      </c>
      <c r="GP178" s="9">
        <v>1</v>
      </c>
      <c r="GQ178" s="9">
        <v>54.57142857142857</v>
      </c>
      <c r="GR178" s="9">
        <v>0</v>
      </c>
      <c r="GS178" s="9">
        <v>167.8095238095238</v>
      </c>
      <c r="GT178" s="9">
        <v>21.142857142857142</v>
      </c>
      <c r="GU178" s="9">
        <v>0</v>
      </c>
      <c r="GV178" s="9">
        <v>1.9047619047619047</v>
      </c>
      <c r="GW178" s="9">
        <v>25.952380952380953</v>
      </c>
      <c r="GX178" s="9">
        <v>2.9047619047619047</v>
      </c>
    </row>
    <row r="179" spans="1:206" ht="12.75">
      <c r="A179" s="5" t="s">
        <v>389</v>
      </c>
      <c r="B179" s="9">
        <v>158.25</v>
      </c>
      <c r="C179" s="9">
        <v>403.88659793814435</v>
      </c>
      <c r="D179" s="9">
        <v>12.268041237113401</v>
      </c>
      <c r="E179" s="9">
        <v>37.27835051546392</v>
      </c>
      <c r="F179" s="9">
        <v>42.55670103092784</v>
      </c>
      <c r="G179" s="9">
        <v>62.81443298969072</v>
      </c>
      <c r="H179" s="9">
        <v>113.36082474226805</v>
      </c>
      <c r="I179" s="9">
        <v>74.0721649484536</v>
      </c>
      <c r="J179" s="9">
        <v>61.5360824742268</v>
      </c>
      <c r="K179" s="9">
        <v>49.54639175257732</v>
      </c>
      <c r="L179" s="9">
        <v>248.51546391752578</v>
      </c>
      <c r="M179" s="9">
        <v>105.82474226804123</v>
      </c>
      <c r="N179" s="9">
        <v>201.45360824742266</v>
      </c>
      <c r="O179" s="9">
        <v>202.43298969072166</v>
      </c>
      <c r="P179" s="9">
        <v>394.37113402061857</v>
      </c>
      <c r="Q179" s="9">
        <v>9.515463917525773</v>
      </c>
      <c r="R179" s="9">
        <v>197.68041237113403</v>
      </c>
      <c r="S179" s="9">
        <v>79.55670103092784</v>
      </c>
      <c r="T179" s="9">
        <v>75.3298969072165</v>
      </c>
      <c r="U179" s="9">
        <v>21.52577319587629</v>
      </c>
      <c r="V179" s="9">
        <v>11.762886597938145</v>
      </c>
      <c r="W179" s="9">
        <v>6.505154639175258</v>
      </c>
      <c r="X179" s="9">
        <v>3</v>
      </c>
      <c r="Y179" s="9">
        <v>136.60824742268042</v>
      </c>
      <c r="Z179" s="9">
        <v>19.288659793814432</v>
      </c>
      <c r="AA179" s="9">
        <v>8</v>
      </c>
      <c r="AB179" s="9">
        <v>19.762886597938145</v>
      </c>
      <c r="AC179" s="9">
        <v>10.02061855670103</v>
      </c>
      <c r="AD179" s="9">
        <v>253.50515463917526</v>
      </c>
      <c r="AE179" s="9">
        <v>34.2680412371134</v>
      </c>
      <c r="AF179" s="9">
        <v>93.09278350515464</v>
      </c>
      <c r="AG179" s="9">
        <v>54.29896907216495</v>
      </c>
      <c r="AH179" s="9">
        <v>16.02061855670103</v>
      </c>
      <c r="AI179" s="9">
        <v>178.43298969072166</v>
      </c>
      <c r="AJ179" s="9">
        <v>144.1443298969072</v>
      </c>
      <c r="AK179" s="9">
        <v>59.79381443298969</v>
      </c>
      <c r="AL179" s="9">
        <v>16.010309278350515</v>
      </c>
      <c r="AM179" s="9">
        <v>5.505154639175258</v>
      </c>
      <c r="AN179" s="9">
        <v>40.03092783505154</v>
      </c>
      <c r="AO179" s="9">
        <v>62.28865979381443</v>
      </c>
      <c r="AP179" s="9">
        <v>301.5670103092783</v>
      </c>
      <c r="AQ179" s="9">
        <v>348.5979381443299</v>
      </c>
      <c r="AR179" s="9">
        <v>38.78350515463917</v>
      </c>
      <c r="AS179" s="9">
        <v>3</v>
      </c>
      <c r="AT179" s="9">
        <v>0</v>
      </c>
      <c r="AU179" s="9">
        <v>13.505154639175258</v>
      </c>
      <c r="AV179" s="9">
        <v>403.88659793814435</v>
      </c>
      <c r="AW179" s="9">
        <v>298.0515463917526</v>
      </c>
      <c r="AX179" s="9">
        <v>94.08247422680412</v>
      </c>
      <c r="AY179" s="9">
        <v>2</v>
      </c>
      <c r="AZ179" s="9">
        <v>0</v>
      </c>
      <c r="BA179" s="9">
        <v>9.75257731958763</v>
      </c>
      <c r="BB179" s="9">
        <v>0</v>
      </c>
      <c r="BC179" s="9">
        <v>403.88659793814435</v>
      </c>
      <c r="BD179" s="9">
        <v>223.7319587628866</v>
      </c>
      <c r="BE179" s="9">
        <v>49.54639175257732</v>
      </c>
      <c r="BF179" s="9">
        <v>50.28865979381443</v>
      </c>
      <c r="BG179" s="9">
        <v>22.030927835051546</v>
      </c>
      <c r="BH179" s="9">
        <v>22.50515463917526</v>
      </c>
      <c r="BI179" s="9">
        <v>25.27835051546392</v>
      </c>
      <c r="BJ179" s="9">
        <v>10.505154639175258</v>
      </c>
      <c r="BK179" s="9">
        <v>0</v>
      </c>
      <c r="BL179" s="9">
        <v>403.88659793814435</v>
      </c>
      <c r="BM179" s="9">
        <v>192.17525773195877</v>
      </c>
      <c r="BN179" s="9">
        <v>25.762886597938145</v>
      </c>
      <c r="BO179" s="9">
        <v>16.02061855670103</v>
      </c>
      <c r="BP179" s="9">
        <v>0</v>
      </c>
      <c r="BQ179" s="9">
        <v>146.89690721649484</v>
      </c>
      <c r="BR179" s="9">
        <v>22.030927835051546</v>
      </c>
      <c r="BS179" s="9">
        <v>403.88659793814435</v>
      </c>
      <c r="BT179" s="9">
        <v>269.2680412371134</v>
      </c>
      <c r="BU179" s="9">
        <v>108.5979381443299</v>
      </c>
      <c r="BV179" s="9">
        <v>2.5051546391752577</v>
      </c>
      <c r="BW179" s="9">
        <v>2</v>
      </c>
      <c r="BX179" s="9">
        <v>2</v>
      </c>
      <c r="BY179" s="9">
        <v>8.257731958762886</v>
      </c>
      <c r="BZ179" s="9">
        <v>21.51546391752577</v>
      </c>
      <c r="CA179" s="9">
        <v>3</v>
      </c>
      <c r="CB179" s="9">
        <v>3</v>
      </c>
      <c r="CC179" s="9">
        <v>1.7525773195876289</v>
      </c>
      <c r="CD179" s="9">
        <v>13.762886597938145</v>
      </c>
      <c r="CE179" s="9">
        <v>399.87628865979383</v>
      </c>
      <c r="CF179" s="9">
        <v>396.87628865979383</v>
      </c>
      <c r="CG179" s="9">
        <v>3</v>
      </c>
      <c r="CH179" s="9">
        <v>0</v>
      </c>
      <c r="CI179" s="9">
        <v>40.79381443298969</v>
      </c>
      <c r="CJ179" s="9">
        <v>338.57731958762884</v>
      </c>
      <c r="CK179" s="9">
        <v>83.4020618556701</v>
      </c>
      <c r="CL179" s="9">
        <v>33.05154639175258</v>
      </c>
      <c r="CM179" s="9">
        <v>292.8041237113402</v>
      </c>
      <c r="CN179" s="9">
        <v>33.27835051546392</v>
      </c>
      <c r="CO179" s="9">
        <v>92.60824742268042</v>
      </c>
      <c r="CP179" s="9">
        <v>67.08247422680412</v>
      </c>
      <c r="CQ179" s="9">
        <v>14.515463917525773</v>
      </c>
      <c r="CR179" s="9">
        <v>1</v>
      </c>
      <c r="CS179" s="9">
        <v>0</v>
      </c>
      <c r="CT179" s="9">
        <v>292.8041237113402</v>
      </c>
      <c r="CU179" s="9">
        <v>84.31958762886597</v>
      </c>
      <c r="CV179" s="9">
        <v>47.04123711340206</v>
      </c>
      <c r="CW179" s="9">
        <v>9.268041237113401</v>
      </c>
      <c r="CX179" s="9">
        <v>10.75257731958763</v>
      </c>
      <c r="CY179" s="9">
        <v>11.257731958762886</v>
      </c>
      <c r="CZ179" s="9">
        <v>6</v>
      </c>
      <c r="DA179" s="9">
        <v>14.515463917525773</v>
      </c>
      <c r="DB179" s="9">
        <v>3.2577319587628866</v>
      </c>
      <c r="DC179" s="9">
        <v>3.752577319587629</v>
      </c>
      <c r="DD179" s="9">
        <v>0</v>
      </c>
      <c r="DE179" s="9">
        <v>193.96907216494844</v>
      </c>
      <c r="DF179" s="9">
        <v>16.77319587628866</v>
      </c>
      <c r="DG179" s="9">
        <v>43.28865979381443</v>
      </c>
      <c r="DH179" s="9">
        <v>42.04123711340206</v>
      </c>
      <c r="DI179" s="9">
        <v>50.81443298969072</v>
      </c>
      <c r="DJ179" s="9">
        <v>41.05154639175258</v>
      </c>
      <c r="DK179" s="9">
        <v>193.96907216494844</v>
      </c>
      <c r="DL179" s="9">
        <v>14.515463917525773</v>
      </c>
      <c r="DM179" s="9">
        <v>2.752577319587629</v>
      </c>
      <c r="DN179" s="9">
        <v>5.505154639175258</v>
      </c>
      <c r="DO179" s="9">
        <v>1</v>
      </c>
      <c r="DP179" s="9">
        <v>6.762886597938144</v>
      </c>
      <c r="DQ179" s="9">
        <v>28.536082474226802</v>
      </c>
      <c r="DR179" s="9">
        <v>13.515463917525773</v>
      </c>
      <c r="DS179" s="9">
        <v>12.75257731958763</v>
      </c>
      <c r="DT179" s="9">
        <v>23.79381443298969</v>
      </c>
      <c r="DU179" s="9">
        <v>6</v>
      </c>
      <c r="DV179" s="9">
        <v>4.505154639175258</v>
      </c>
      <c r="DW179" s="9">
        <v>2.752577319587629</v>
      </c>
      <c r="DX179" s="9">
        <v>4.505154639175258</v>
      </c>
      <c r="DY179" s="9">
        <v>3.2577319587628866</v>
      </c>
      <c r="DZ179" s="9">
        <v>9.257731958762886</v>
      </c>
      <c r="EA179" s="9">
        <v>19.783505154639176</v>
      </c>
      <c r="EB179" s="9">
        <v>23.257731958762886</v>
      </c>
      <c r="EC179" s="9">
        <v>11.515463917525773</v>
      </c>
      <c r="ED179" s="9">
        <v>193.96907216494844</v>
      </c>
      <c r="EE179" s="9">
        <v>24.79381443298969</v>
      </c>
      <c r="EF179" s="9">
        <v>28.030927835051546</v>
      </c>
      <c r="EG179" s="9">
        <v>14.268041237113401</v>
      </c>
      <c r="EH179" s="9">
        <v>14.515463917525773</v>
      </c>
      <c r="EI179" s="9">
        <v>50.55670103092784</v>
      </c>
      <c r="EJ179" s="9">
        <v>25.51546391752577</v>
      </c>
      <c r="EK179" s="9">
        <v>2.752577319587629</v>
      </c>
      <c r="EL179" s="9">
        <v>15.268041237113401</v>
      </c>
      <c r="EM179" s="9">
        <v>18.2680412371134</v>
      </c>
      <c r="EN179" s="9">
        <v>354.340206185567</v>
      </c>
      <c r="EO179" s="9">
        <v>89.31958762886597</v>
      </c>
      <c r="EP179" s="9">
        <v>96.85567010309279</v>
      </c>
      <c r="EQ179" s="9">
        <v>53.06185567010309</v>
      </c>
      <c r="ER179" s="9">
        <v>20.2680412371134</v>
      </c>
      <c r="ES179" s="9">
        <v>94.83505154639175</v>
      </c>
      <c r="ET179" s="9">
        <v>279.2371134020618</v>
      </c>
      <c r="EU179" s="9">
        <v>197.68041237113403</v>
      </c>
      <c r="EV179" s="9">
        <v>81.55670103092784</v>
      </c>
      <c r="EW179" s="9">
        <v>62.28865979381443</v>
      </c>
      <c r="EX179" s="9">
        <v>19.2680412371134</v>
      </c>
      <c r="EY179" s="9">
        <v>197.68041237113403</v>
      </c>
      <c r="EZ179" s="9">
        <v>138.340206185567</v>
      </c>
      <c r="FA179" s="9">
        <v>49.319587628865975</v>
      </c>
      <c r="FB179" s="9">
        <v>6.268041237113402</v>
      </c>
      <c r="FC179" s="9">
        <v>0.7525773195876289</v>
      </c>
      <c r="FD179" s="9">
        <v>3</v>
      </c>
      <c r="FE179" s="9">
        <v>39.77319587628866</v>
      </c>
      <c r="FF179" s="9">
        <v>39.78350515463917</v>
      </c>
      <c r="FG179" s="9">
        <v>21.02061855670103</v>
      </c>
      <c r="FH179" s="9">
        <v>31.536082474226802</v>
      </c>
      <c r="FI179" s="9">
        <v>17.52577319587629</v>
      </c>
      <c r="FJ179" s="9">
        <v>9.505154639175258</v>
      </c>
      <c r="FK179" s="9">
        <v>14.762886597938145</v>
      </c>
      <c r="FL179" s="9">
        <v>5.752577319587629</v>
      </c>
      <c r="FM179" s="9">
        <v>0</v>
      </c>
      <c r="FN179" s="9">
        <v>3.2577319587628866</v>
      </c>
      <c r="FO179" s="9">
        <v>8.257731958762886</v>
      </c>
      <c r="FP179" s="9">
        <v>1.7525773195876289</v>
      </c>
      <c r="FQ179" s="9">
        <v>0</v>
      </c>
      <c r="FR179" s="9">
        <v>0</v>
      </c>
      <c r="FS179" s="9">
        <v>4.752577319587629</v>
      </c>
      <c r="FT179" s="9">
        <v>197.68041237113403</v>
      </c>
      <c r="FU179" s="9">
        <v>0</v>
      </c>
      <c r="FV179" s="9">
        <v>28.288659793814432</v>
      </c>
      <c r="FW179" s="9">
        <v>9.762886597938145</v>
      </c>
      <c r="FX179" s="9">
        <v>6.505154639175258</v>
      </c>
      <c r="FY179" s="9">
        <v>3.2577319587628866</v>
      </c>
      <c r="FZ179" s="9">
        <v>3.2577319587628866</v>
      </c>
      <c r="GA179" s="9">
        <v>0</v>
      </c>
      <c r="GB179" s="9">
        <v>0</v>
      </c>
      <c r="GC179" s="9">
        <v>14.257731958762886</v>
      </c>
      <c r="GD179" s="9">
        <v>25.51546391752577</v>
      </c>
      <c r="GE179" s="9">
        <v>32.02061855670103</v>
      </c>
      <c r="GF179" s="9">
        <v>71.05154639175258</v>
      </c>
      <c r="GG179" s="9">
        <v>53.28865979381443</v>
      </c>
      <c r="GH179" s="9">
        <v>0</v>
      </c>
      <c r="GI179" s="9">
        <v>7.257731958762887</v>
      </c>
      <c r="GJ179" s="9">
        <v>3</v>
      </c>
      <c r="GK179" s="9">
        <v>6.505154639175258</v>
      </c>
      <c r="GL179" s="9">
        <v>1</v>
      </c>
      <c r="GM179" s="9">
        <v>240.51546391752578</v>
      </c>
      <c r="GN179" s="9">
        <v>63.34020618556701</v>
      </c>
      <c r="GO179" s="9">
        <v>0</v>
      </c>
      <c r="GP179" s="9">
        <v>2</v>
      </c>
      <c r="GQ179" s="9">
        <v>31.77319587628866</v>
      </c>
      <c r="GR179" s="9">
        <v>0</v>
      </c>
      <c r="GS179" s="9">
        <v>93.08247422680412</v>
      </c>
      <c r="GT179" s="9">
        <v>16.02061855670103</v>
      </c>
      <c r="GU179" s="9">
        <v>1</v>
      </c>
      <c r="GV179" s="9">
        <v>0</v>
      </c>
      <c r="GW179" s="9">
        <v>30.29896907216495</v>
      </c>
      <c r="GX179" s="9">
        <v>3</v>
      </c>
    </row>
    <row r="180" spans="1:206" ht="12.75">
      <c r="A180" s="5" t="s">
        <v>506</v>
      </c>
      <c r="B180" s="9">
        <v>11.07</v>
      </c>
      <c r="C180" s="9">
        <v>287.6513601488026</v>
      </c>
      <c r="D180" s="9">
        <v>13.38359296287685</v>
      </c>
      <c r="E180" s="9">
        <v>53.246260559559786</v>
      </c>
      <c r="F180" s="9">
        <v>33.69437340153453</v>
      </c>
      <c r="G180" s="9">
        <v>57.192784623730915</v>
      </c>
      <c r="H180" s="9">
        <v>71.68964581880184</v>
      </c>
      <c r="I180" s="9">
        <v>44.25614198248469</v>
      </c>
      <c r="J180" s="9">
        <v>14.188560799813995</v>
      </c>
      <c r="K180" s="9">
        <v>66.62985352243665</v>
      </c>
      <c r="L180" s="9">
        <v>180.63554987212277</v>
      </c>
      <c r="M180" s="9">
        <v>40.385956754243196</v>
      </c>
      <c r="N180" s="9">
        <v>147.72909400914517</v>
      </c>
      <c r="O180" s="9">
        <v>139.92226613965744</v>
      </c>
      <c r="P180" s="9">
        <v>287.6513601488026</v>
      </c>
      <c r="Q180" s="9">
        <v>0</v>
      </c>
      <c r="R180" s="9">
        <v>103.8913043478261</v>
      </c>
      <c r="S180" s="9">
        <v>19.549290862590095</v>
      </c>
      <c r="T180" s="9">
        <v>33.21339998449973</v>
      </c>
      <c r="U180" s="9">
        <v>19.10617685809502</v>
      </c>
      <c r="V180" s="9">
        <v>18.720491358598775</v>
      </c>
      <c r="W180" s="9">
        <v>10.358637526156707</v>
      </c>
      <c r="X180" s="9">
        <v>2.943307757885763</v>
      </c>
      <c r="Y180" s="9">
        <v>86.64969386964272</v>
      </c>
      <c r="Z180" s="9">
        <v>2.9040920716112533</v>
      </c>
      <c r="AA180" s="9">
        <v>1.8181818181818183</v>
      </c>
      <c r="AB180" s="9">
        <v>8.536813144230024</v>
      </c>
      <c r="AC180" s="9">
        <v>1.0217391304347827</v>
      </c>
      <c r="AD180" s="9">
        <v>180.15457645508798</v>
      </c>
      <c r="AE180" s="9">
        <v>9.402115787026274</v>
      </c>
      <c r="AF180" s="9">
        <v>34.07153375184066</v>
      </c>
      <c r="AG180" s="9">
        <v>38.93141129969774</v>
      </c>
      <c r="AH180" s="9">
        <v>21.486243509261413</v>
      </c>
      <c r="AI180" s="9">
        <v>150.24199798496474</v>
      </c>
      <c r="AJ180" s="9">
        <v>94.38487173525536</v>
      </c>
      <c r="AK180" s="9">
        <v>31.000271254746956</v>
      </c>
      <c r="AL180" s="9">
        <v>9.102650546384561</v>
      </c>
      <c r="AM180" s="9">
        <v>2.9215686274509807</v>
      </c>
      <c r="AN180" s="9">
        <v>19.382856699992253</v>
      </c>
      <c r="AO180" s="9">
        <v>23.083701464775636</v>
      </c>
      <c r="AP180" s="9">
        <v>245.18480198403472</v>
      </c>
      <c r="AQ180" s="9">
        <v>264.3426722467643</v>
      </c>
      <c r="AR180" s="9">
        <v>8.548980857165</v>
      </c>
      <c r="AS180" s="9">
        <v>3.8823529411764706</v>
      </c>
      <c r="AT180" s="9">
        <v>1.8181818181818183</v>
      </c>
      <c r="AU180" s="9">
        <v>9.059172285514997</v>
      </c>
      <c r="AV180" s="9">
        <v>287.6513601488026</v>
      </c>
      <c r="AW180" s="9">
        <v>251.19592342866</v>
      </c>
      <c r="AX180" s="9">
        <v>30.750639386189256</v>
      </c>
      <c r="AY180" s="9">
        <v>0.8181818181818182</v>
      </c>
      <c r="AZ180" s="9">
        <v>0</v>
      </c>
      <c r="BA180" s="9">
        <v>0.043478260869565216</v>
      </c>
      <c r="BB180" s="9">
        <v>0</v>
      </c>
      <c r="BC180" s="9">
        <v>287.6513601488026</v>
      </c>
      <c r="BD180" s="9">
        <v>199.88018290320082</v>
      </c>
      <c r="BE180" s="9">
        <v>26.53855692474618</v>
      </c>
      <c r="BF180" s="9">
        <v>40.52793923893668</v>
      </c>
      <c r="BG180" s="9">
        <v>4.7832287065023635</v>
      </c>
      <c r="BH180" s="9">
        <v>5.631674804309076</v>
      </c>
      <c r="BI180" s="9">
        <v>7.791753855692475</v>
      </c>
      <c r="BJ180" s="9">
        <v>2.49802371541502</v>
      </c>
      <c r="BK180" s="9">
        <v>0</v>
      </c>
      <c r="BL180" s="9">
        <v>287.6513601488026</v>
      </c>
      <c r="BM180" s="9">
        <v>102.9811671704255</v>
      </c>
      <c r="BN180" s="9">
        <v>17.73006277609858</v>
      </c>
      <c r="BO180" s="9">
        <v>31.776757343253507</v>
      </c>
      <c r="BP180" s="9">
        <v>0</v>
      </c>
      <c r="BQ180" s="9">
        <v>110.10389056808495</v>
      </c>
      <c r="BR180" s="9">
        <v>24.055219716345036</v>
      </c>
      <c r="BS180" s="9">
        <v>287.6513601488026</v>
      </c>
      <c r="BT180" s="9">
        <v>238.5385569247462</v>
      </c>
      <c r="BU180" s="9">
        <v>33.468650701387276</v>
      </c>
      <c r="BV180" s="9">
        <v>1.8616600790513833</v>
      </c>
      <c r="BW180" s="9">
        <v>6.66131907308378</v>
      </c>
      <c r="BX180" s="9">
        <v>0.8181818181818182</v>
      </c>
      <c r="BY180" s="9">
        <v>1.8224443927768736</v>
      </c>
      <c r="BZ180" s="9">
        <v>7.121173370533985</v>
      </c>
      <c r="CA180" s="9">
        <v>0</v>
      </c>
      <c r="CB180" s="9">
        <v>0.043478260869565216</v>
      </c>
      <c r="CC180" s="9">
        <v>0</v>
      </c>
      <c r="CD180" s="9">
        <v>7.077695109664419</v>
      </c>
      <c r="CE180" s="9">
        <v>279.88987057273505</v>
      </c>
      <c r="CF180" s="9">
        <v>278.88560799813996</v>
      </c>
      <c r="CG180" s="9">
        <v>1.0042625745950555</v>
      </c>
      <c r="CH180" s="9">
        <v>0</v>
      </c>
      <c r="CI180" s="9">
        <v>1</v>
      </c>
      <c r="CJ180" s="9">
        <v>274.0032550569635</v>
      </c>
      <c r="CK180" s="9">
        <v>72.84627605983104</v>
      </c>
      <c r="CL180" s="9">
        <v>2.925831202046036</v>
      </c>
      <c r="CM180" s="9">
        <v>206.83294582655196</v>
      </c>
      <c r="CN180" s="9">
        <v>38.571417499806245</v>
      </c>
      <c r="CO180" s="9">
        <v>88.43792141362474</v>
      </c>
      <c r="CP180" s="9">
        <v>21.37068898705727</v>
      </c>
      <c r="CQ180" s="9">
        <v>1.7789661319073085</v>
      </c>
      <c r="CR180" s="9">
        <v>1.7015810276679844</v>
      </c>
      <c r="CS180" s="9">
        <v>0</v>
      </c>
      <c r="CT180" s="9">
        <v>206.83294582655196</v>
      </c>
      <c r="CU180" s="9">
        <v>54.97237076648841</v>
      </c>
      <c r="CV180" s="9">
        <v>32.68542199488491</v>
      </c>
      <c r="CW180" s="9">
        <v>7.258467023172905</v>
      </c>
      <c r="CX180" s="9">
        <v>6.566457413004727</v>
      </c>
      <c r="CY180" s="9">
        <v>5.700534759358289</v>
      </c>
      <c r="CZ180" s="9">
        <v>2.7614895760675813</v>
      </c>
      <c r="DA180" s="9">
        <v>1.7789661319073085</v>
      </c>
      <c r="DB180" s="9">
        <v>0</v>
      </c>
      <c r="DC180" s="9">
        <v>0</v>
      </c>
      <c r="DD180" s="9">
        <v>0</v>
      </c>
      <c r="DE180" s="9">
        <v>150.08160892815624</v>
      </c>
      <c r="DF180" s="9">
        <v>9.423854917461055</v>
      </c>
      <c r="DG180" s="9">
        <v>32.83166705417345</v>
      </c>
      <c r="DH180" s="9">
        <v>21.791017592807876</v>
      </c>
      <c r="DI180" s="9">
        <v>59.989847322328146</v>
      </c>
      <c r="DJ180" s="9">
        <v>26.045222041385724</v>
      </c>
      <c r="DK180" s="9">
        <v>150.08160892815624</v>
      </c>
      <c r="DL180" s="9">
        <v>7.320468108191894</v>
      </c>
      <c r="DM180" s="9">
        <v>2.943307757885763</v>
      </c>
      <c r="DN180" s="9">
        <v>8.242036735642873</v>
      </c>
      <c r="DO180" s="9">
        <v>0.9607843137254902</v>
      </c>
      <c r="DP180" s="9">
        <v>1.8616600790513833</v>
      </c>
      <c r="DQ180" s="9">
        <v>22.205301092769126</v>
      </c>
      <c r="DR180" s="9">
        <v>24.733279082383945</v>
      </c>
      <c r="DS180" s="9">
        <v>8.440285204991088</v>
      </c>
      <c r="DT180" s="9">
        <v>5.9258312020460355</v>
      </c>
      <c r="DU180" s="9">
        <v>3.6798418972332017</v>
      </c>
      <c r="DV180" s="9">
        <v>1.7789661319073085</v>
      </c>
      <c r="DW180" s="9">
        <v>1.0217391304347827</v>
      </c>
      <c r="DX180" s="9">
        <v>5.467333178330621</v>
      </c>
      <c r="DY180" s="9">
        <v>2.943307757885763</v>
      </c>
      <c r="DZ180" s="9">
        <v>17.188560799814</v>
      </c>
      <c r="EA180" s="9">
        <v>7.073432535069363</v>
      </c>
      <c r="EB180" s="9">
        <v>23.737541656978998</v>
      </c>
      <c r="EC180" s="9">
        <v>4.557932263814617</v>
      </c>
      <c r="ED180" s="9">
        <v>150.08160892815624</v>
      </c>
      <c r="EE180" s="9">
        <v>15.028481748430597</v>
      </c>
      <c r="EF180" s="9">
        <v>15.977834612105713</v>
      </c>
      <c r="EG180" s="9">
        <v>19.62667596682942</v>
      </c>
      <c r="EH180" s="9">
        <v>20.850926141207474</v>
      </c>
      <c r="EI180" s="9">
        <v>31.11365573897543</v>
      </c>
      <c r="EJ180" s="9">
        <v>13.608889405564597</v>
      </c>
      <c r="EK180" s="9">
        <v>11.367162675346819</v>
      </c>
      <c r="EL180" s="9">
        <v>12.34437727660234</v>
      </c>
      <c r="EM180" s="9">
        <v>10.163605363093854</v>
      </c>
      <c r="EN180" s="9">
        <v>221.02150662636598</v>
      </c>
      <c r="EO180" s="9">
        <v>50.82019685344494</v>
      </c>
      <c r="EP180" s="9">
        <v>54.40560334805859</v>
      </c>
      <c r="EQ180" s="9">
        <v>41.35069363713865</v>
      </c>
      <c r="ER180" s="9">
        <v>22.9678369371464</v>
      </c>
      <c r="ES180" s="9">
        <v>51.47717585057738</v>
      </c>
      <c r="ET180" s="9">
        <v>106.87382779198637</v>
      </c>
      <c r="EU180" s="9">
        <v>103.8913043478261</v>
      </c>
      <c r="EV180" s="9">
        <v>2.982523444160273</v>
      </c>
      <c r="EW180" s="9">
        <v>0</v>
      </c>
      <c r="EX180" s="9">
        <v>2.982523444160273</v>
      </c>
      <c r="EY180" s="9">
        <v>103.8913043478261</v>
      </c>
      <c r="EZ180" s="9">
        <v>85.86646516314036</v>
      </c>
      <c r="FA180" s="9">
        <v>14.388475548322095</v>
      </c>
      <c r="FB180" s="9">
        <v>2.6363636363636367</v>
      </c>
      <c r="FC180" s="9">
        <v>1</v>
      </c>
      <c r="FD180" s="9">
        <v>0</v>
      </c>
      <c r="FE180" s="9">
        <v>11.34646981322173</v>
      </c>
      <c r="FF180" s="9">
        <v>8.202821049368364</v>
      </c>
      <c r="FG180" s="9">
        <v>8.444547779586143</v>
      </c>
      <c r="FH180" s="9">
        <v>19.076222583895216</v>
      </c>
      <c r="FI180" s="9">
        <v>24.075912578470124</v>
      </c>
      <c r="FJ180" s="9">
        <v>12.006742617995815</v>
      </c>
      <c r="FK180" s="9">
        <v>1.883399209486166</v>
      </c>
      <c r="FL180" s="9">
        <v>5.683058203518562</v>
      </c>
      <c r="FM180" s="9">
        <v>1</v>
      </c>
      <c r="FN180" s="9">
        <v>3.6448887855537473</v>
      </c>
      <c r="FO180" s="9">
        <v>1.9433077578857632</v>
      </c>
      <c r="FP180" s="9">
        <v>3.7614895760675813</v>
      </c>
      <c r="FQ180" s="9">
        <v>0</v>
      </c>
      <c r="FR180" s="9">
        <v>0</v>
      </c>
      <c r="FS180" s="9">
        <v>2.8224443927768736</v>
      </c>
      <c r="FT180" s="9">
        <v>103.8913043478261</v>
      </c>
      <c r="FU180" s="9">
        <v>0</v>
      </c>
      <c r="FV180" s="9">
        <v>37.165349143610015</v>
      </c>
      <c r="FW180" s="9">
        <v>12.38359296287685</v>
      </c>
      <c r="FX180" s="9">
        <v>6.622103386809269</v>
      </c>
      <c r="FY180" s="9">
        <v>3.6448887855537473</v>
      </c>
      <c r="FZ180" s="9">
        <v>2.783228706502364</v>
      </c>
      <c r="GA180" s="9">
        <v>0.8616600790513834</v>
      </c>
      <c r="GB180" s="9">
        <v>0</v>
      </c>
      <c r="GC180" s="9">
        <v>6.684104471828257</v>
      </c>
      <c r="GD180" s="9">
        <v>4.662365341393475</v>
      </c>
      <c r="GE180" s="9">
        <v>9.526195458420522</v>
      </c>
      <c r="GF180" s="9">
        <v>25.418429822521894</v>
      </c>
      <c r="GG180" s="9">
        <v>19.37068898705727</v>
      </c>
      <c r="GH180" s="9">
        <v>0</v>
      </c>
      <c r="GI180" s="9">
        <v>0</v>
      </c>
      <c r="GJ180" s="9">
        <v>1</v>
      </c>
      <c r="GK180" s="9">
        <v>4.04774083546462</v>
      </c>
      <c r="GL180" s="9">
        <v>1</v>
      </c>
      <c r="GM180" s="9">
        <v>210.72893900643263</v>
      </c>
      <c r="GN180" s="9">
        <v>15.071960009300163</v>
      </c>
      <c r="GO180" s="9">
        <v>0</v>
      </c>
      <c r="GP180" s="9">
        <v>2.9215686274509807</v>
      </c>
      <c r="GQ180" s="9">
        <v>38.85914128497249</v>
      </c>
      <c r="GR180" s="9">
        <v>0.9607843137254902</v>
      </c>
      <c r="GS180" s="9">
        <v>113.29601643028752</v>
      </c>
      <c r="GT180" s="9">
        <v>21.076222583895216</v>
      </c>
      <c r="GU180" s="9">
        <v>0</v>
      </c>
      <c r="GV180" s="9">
        <v>1</v>
      </c>
      <c r="GW180" s="9">
        <v>15.742540494458652</v>
      </c>
      <c r="GX180" s="9">
        <v>1.800705262342091</v>
      </c>
    </row>
    <row r="181" spans="1:206" ht="12.75">
      <c r="A181" s="5" t="s">
        <v>507</v>
      </c>
      <c r="B181" s="9">
        <v>152.58</v>
      </c>
      <c r="C181" s="9">
        <v>178.5068493150685</v>
      </c>
      <c r="D181" s="9">
        <v>0</v>
      </c>
      <c r="E181" s="9">
        <v>6.835616438356165</v>
      </c>
      <c r="F181" s="9">
        <v>17.616438356164384</v>
      </c>
      <c r="G181" s="9">
        <v>22.58904109589041</v>
      </c>
      <c r="H181" s="9">
        <v>48.50684931506849</v>
      </c>
      <c r="I181" s="9">
        <v>60.150684931506845</v>
      </c>
      <c r="J181" s="9">
        <v>22.80821917808219</v>
      </c>
      <c r="K181" s="9">
        <v>6.835616438356165</v>
      </c>
      <c r="L181" s="9">
        <v>106.46575342465754</v>
      </c>
      <c r="M181" s="9">
        <v>65.20547945205479</v>
      </c>
      <c r="N181" s="9">
        <v>88.57534246575342</v>
      </c>
      <c r="O181" s="9">
        <v>89.93150684931507</v>
      </c>
      <c r="P181" s="9">
        <v>164.8904109589041</v>
      </c>
      <c r="Q181" s="9">
        <v>13.616438356164384</v>
      </c>
      <c r="R181" s="9">
        <v>94.76712328767124</v>
      </c>
      <c r="S181" s="9">
        <v>39.369863013698634</v>
      </c>
      <c r="T181" s="9">
        <v>44.56164383561644</v>
      </c>
      <c r="U181" s="9">
        <v>7.917808219178083</v>
      </c>
      <c r="V181" s="9">
        <v>1.9452054794520548</v>
      </c>
      <c r="W181" s="9">
        <v>0.9726027397260274</v>
      </c>
      <c r="X181" s="9">
        <v>0</v>
      </c>
      <c r="Y181" s="9">
        <v>71.23287671232876</v>
      </c>
      <c r="Z181" s="9">
        <v>3.9178082191780823</v>
      </c>
      <c r="AA181" s="9">
        <v>7.808219178082192</v>
      </c>
      <c r="AB181" s="9">
        <v>5.917808219178083</v>
      </c>
      <c r="AC181" s="9">
        <v>3.8904109589041096</v>
      </c>
      <c r="AD181" s="9">
        <v>126.41095890410959</v>
      </c>
      <c r="AE181" s="9">
        <v>7.863013698630137</v>
      </c>
      <c r="AF181" s="9">
        <v>54.28767123287671</v>
      </c>
      <c r="AG181" s="9">
        <v>27.67123287671233</v>
      </c>
      <c r="AH181" s="9">
        <v>4.945205479452055</v>
      </c>
      <c r="AI181" s="9">
        <v>76.73972602739727</v>
      </c>
      <c r="AJ181" s="9">
        <v>64.23287671232876</v>
      </c>
      <c r="AK181" s="9">
        <v>25.643835616438356</v>
      </c>
      <c r="AL181" s="9">
        <v>10.89041095890411</v>
      </c>
      <c r="AM181" s="9">
        <v>1</v>
      </c>
      <c r="AN181" s="9">
        <v>14.808219178082192</v>
      </c>
      <c r="AO181" s="9">
        <v>24.726027397260275</v>
      </c>
      <c r="AP181" s="9">
        <v>138.97260273972603</v>
      </c>
      <c r="AQ181" s="9">
        <v>158.58904109589042</v>
      </c>
      <c r="AR181" s="9">
        <v>11.945205479452055</v>
      </c>
      <c r="AS181" s="9">
        <v>0</v>
      </c>
      <c r="AT181" s="9">
        <v>1</v>
      </c>
      <c r="AU181" s="9">
        <v>6.972602739726027</v>
      </c>
      <c r="AV181" s="9">
        <v>178.5068493150685</v>
      </c>
      <c r="AW181" s="9">
        <v>99.27397260273972</v>
      </c>
      <c r="AX181" s="9">
        <v>64.5068493150685</v>
      </c>
      <c r="AY181" s="9">
        <v>2.9726027397260273</v>
      </c>
      <c r="AZ181" s="9">
        <v>0</v>
      </c>
      <c r="BA181" s="9">
        <v>6.808219178082192</v>
      </c>
      <c r="BB181" s="9">
        <v>2.9726027397260273</v>
      </c>
      <c r="BC181" s="9">
        <v>178.5068493150685</v>
      </c>
      <c r="BD181" s="9">
        <v>73.82191780821918</v>
      </c>
      <c r="BE181" s="9">
        <v>43.534246575342465</v>
      </c>
      <c r="BF181" s="9">
        <v>22.534246575342465</v>
      </c>
      <c r="BG181" s="9">
        <v>1.9726027397260273</v>
      </c>
      <c r="BH181" s="9">
        <v>15.917808219178083</v>
      </c>
      <c r="BI181" s="9">
        <v>9</v>
      </c>
      <c r="BJ181" s="9">
        <v>11.726027397260275</v>
      </c>
      <c r="BK181" s="9">
        <v>0</v>
      </c>
      <c r="BL181" s="9">
        <v>178.5068493150685</v>
      </c>
      <c r="BM181" s="9">
        <v>69.9041095890411</v>
      </c>
      <c r="BN181" s="9">
        <v>10.808219178082192</v>
      </c>
      <c r="BO181" s="9">
        <v>17.835616438356166</v>
      </c>
      <c r="BP181" s="9">
        <v>0</v>
      </c>
      <c r="BQ181" s="9">
        <v>63.23287671232877</v>
      </c>
      <c r="BR181" s="9">
        <v>14.780821917808218</v>
      </c>
      <c r="BS181" s="9">
        <v>178.5068493150685</v>
      </c>
      <c r="BT181" s="9">
        <v>91.43835616438356</v>
      </c>
      <c r="BU181" s="9">
        <v>63.45205479452055</v>
      </c>
      <c r="BV181" s="9">
        <v>0</v>
      </c>
      <c r="BW181" s="9">
        <v>1</v>
      </c>
      <c r="BX181" s="9">
        <v>1.9726027397260273</v>
      </c>
      <c r="BY181" s="9">
        <v>5.835616438356165</v>
      </c>
      <c r="BZ181" s="9">
        <v>22.616438356164384</v>
      </c>
      <c r="CA181" s="9">
        <v>8.780821917808218</v>
      </c>
      <c r="CB181" s="9">
        <v>2.9452054794520546</v>
      </c>
      <c r="CC181" s="9">
        <v>0</v>
      </c>
      <c r="CD181" s="9">
        <v>10.89041095890411</v>
      </c>
      <c r="CE181" s="9">
        <v>178.5068493150685</v>
      </c>
      <c r="CF181" s="9">
        <v>178.5068493150685</v>
      </c>
      <c r="CG181" s="9">
        <v>0</v>
      </c>
      <c r="CH181" s="9">
        <v>0</v>
      </c>
      <c r="CI181" s="9">
        <v>27.643835616438356</v>
      </c>
      <c r="CJ181" s="9">
        <v>142.05479452054794</v>
      </c>
      <c r="CK181" s="9">
        <v>21.698630136986303</v>
      </c>
      <c r="CL181" s="9">
        <v>13.753424657534246</v>
      </c>
      <c r="CM181" s="9">
        <v>148.86301369863014</v>
      </c>
      <c r="CN181" s="9">
        <v>18.753424657534246</v>
      </c>
      <c r="CO181" s="9">
        <v>41.26027397260274</v>
      </c>
      <c r="CP181" s="9">
        <v>25.616438356164384</v>
      </c>
      <c r="CQ181" s="9">
        <v>2</v>
      </c>
      <c r="CR181" s="9">
        <v>0</v>
      </c>
      <c r="CS181" s="9">
        <v>1</v>
      </c>
      <c r="CT181" s="9">
        <v>148.86301369863014</v>
      </c>
      <c r="CU181" s="9">
        <v>60.23287671232877</v>
      </c>
      <c r="CV181" s="9">
        <v>52.31506849315069</v>
      </c>
      <c r="CW181" s="9">
        <v>0.9726027397260274</v>
      </c>
      <c r="CX181" s="9">
        <v>3.9726027397260273</v>
      </c>
      <c r="CY181" s="9">
        <v>1.9726027397260273</v>
      </c>
      <c r="CZ181" s="9">
        <v>1</v>
      </c>
      <c r="DA181" s="9">
        <v>2</v>
      </c>
      <c r="DB181" s="9">
        <v>0</v>
      </c>
      <c r="DC181" s="9">
        <v>2</v>
      </c>
      <c r="DD181" s="9">
        <v>0</v>
      </c>
      <c r="DE181" s="9">
        <v>85.63013698630138</v>
      </c>
      <c r="DF181" s="9">
        <v>9.89041095890411</v>
      </c>
      <c r="DG181" s="9">
        <v>18.835616438356166</v>
      </c>
      <c r="DH181" s="9">
        <v>11.808219178082192</v>
      </c>
      <c r="DI181" s="9">
        <v>22.561643835616437</v>
      </c>
      <c r="DJ181" s="9">
        <v>22.534246575342465</v>
      </c>
      <c r="DK181" s="9">
        <v>85.63013698630138</v>
      </c>
      <c r="DL181" s="9">
        <v>9.808219178082192</v>
      </c>
      <c r="DM181" s="9">
        <v>1.9726027397260273</v>
      </c>
      <c r="DN181" s="9">
        <v>2.9452054794520546</v>
      </c>
      <c r="DO181" s="9">
        <v>0</v>
      </c>
      <c r="DP181" s="9">
        <v>0</v>
      </c>
      <c r="DQ181" s="9">
        <v>4.945205479452055</v>
      </c>
      <c r="DR181" s="9">
        <v>2</v>
      </c>
      <c r="DS181" s="9">
        <v>3</v>
      </c>
      <c r="DT181" s="9">
        <v>27.36986301369863</v>
      </c>
      <c r="DU181" s="9">
        <v>2.9726027397260273</v>
      </c>
      <c r="DV181" s="9">
        <v>0</v>
      </c>
      <c r="DW181" s="9">
        <v>2.9178082191780823</v>
      </c>
      <c r="DX181" s="9">
        <v>4.972602739726027</v>
      </c>
      <c r="DY181" s="9">
        <v>4.917808219178083</v>
      </c>
      <c r="DZ181" s="9">
        <v>3</v>
      </c>
      <c r="EA181" s="9">
        <v>4.890410958904109</v>
      </c>
      <c r="EB181" s="9">
        <v>7.945205479452055</v>
      </c>
      <c r="EC181" s="9">
        <v>1.9726027397260273</v>
      </c>
      <c r="ED181" s="9">
        <v>85.63013698630138</v>
      </c>
      <c r="EE181" s="9">
        <v>12.698630136986301</v>
      </c>
      <c r="EF181" s="9">
        <v>6.917808219178083</v>
      </c>
      <c r="EG181" s="9">
        <v>6.972602739726027</v>
      </c>
      <c r="EH181" s="9">
        <v>3.9452054794520546</v>
      </c>
      <c r="EI181" s="9">
        <v>23.534246575342465</v>
      </c>
      <c r="EJ181" s="9">
        <v>10.835616438356166</v>
      </c>
      <c r="EK181" s="9">
        <v>2</v>
      </c>
      <c r="EL181" s="9">
        <v>7.917808219178083</v>
      </c>
      <c r="EM181" s="9">
        <v>10.808219178082192</v>
      </c>
      <c r="EN181" s="9">
        <v>171.67123287671234</v>
      </c>
      <c r="EO181" s="9">
        <v>33.58904109589041</v>
      </c>
      <c r="EP181" s="9">
        <v>35.45205479452055</v>
      </c>
      <c r="EQ181" s="9">
        <v>19.616438356164384</v>
      </c>
      <c r="ER181" s="9">
        <v>14.808219178082192</v>
      </c>
      <c r="ES181" s="9">
        <v>68.20547945205479</v>
      </c>
      <c r="ET181" s="9">
        <v>137.21917808219177</v>
      </c>
      <c r="EU181" s="9">
        <v>94.76712328767124</v>
      </c>
      <c r="EV181" s="9">
        <v>42.45205479452055</v>
      </c>
      <c r="EW181" s="9">
        <v>39.50684931506849</v>
      </c>
      <c r="EX181" s="9">
        <v>2.9452054794520546</v>
      </c>
      <c r="EY181" s="9">
        <v>94.76712328767124</v>
      </c>
      <c r="EZ181" s="9">
        <v>73.20547945205479</v>
      </c>
      <c r="FA181" s="9">
        <v>9.753424657534246</v>
      </c>
      <c r="FB181" s="9">
        <v>6.863013698630137</v>
      </c>
      <c r="FC181" s="9">
        <v>1.9452054794520548</v>
      </c>
      <c r="FD181" s="9">
        <v>3</v>
      </c>
      <c r="FE181" s="9">
        <v>15.698630136986301</v>
      </c>
      <c r="FF181" s="9">
        <v>23.67123287671233</v>
      </c>
      <c r="FG181" s="9">
        <v>17.835616438356166</v>
      </c>
      <c r="FH181" s="9">
        <v>12.863013698630137</v>
      </c>
      <c r="FI181" s="9">
        <v>3.9452054794520546</v>
      </c>
      <c r="FJ181" s="9">
        <v>5.890410958904109</v>
      </c>
      <c r="FK181" s="9">
        <v>9.917808219178083</v>
      </c>
      <c r="FL181" s="9">
        <v>0</v>
      </c>
      <c r="FM181" s="9">
        <v>0</v>
      </c>
      <c r="FN181" s="9">
        <v>0.9726027397260274</v>
      </c>
      <c r="FO181" s="9">
        <v>3.9726027397260273</v>
      </c>
      <c r="FP181" s="9">
        <v>0</v>
      </c>
      <c r="FQ181" s="9">
        <v>0</v>
      </c>
      <c r="FR181" s="9">
        <v>0</v>
      </c>
      <c r="FS181" s="9">
        <v>0</v>
      </c>
      <c r="FT181" s="9">
        <v>94.76712328767124</v>
      </c>
      <c r="FU181" s="9">
        <v>0</v>
      </c>
      <c r="FV181" s="9">
        <v>4.917808219178083</v>
      </c>
      <c r="FW181" s="9">
        <v>0</v>
      </c>
      <c r="FX181" s="9">
        <v>0</v>
      </c>
      <c r="FY181" s="9">
        <v>0.9726027397260274</v>
      </c>
      <c r="FZ181" s="9">
        <v>0.9726027397260274</v>
      </c>
      <c r="GA181" s="9">
        <v>0</v>
      </c>
      <c r="GB181" s="9">
        <v>0</v>
      </c>
      <c r="GC181" s="9">
        <v>11.726027397260275</v>
      </c>
      <c r="GD181" s="9">
        <v>3.9726027397260273</v>
      </c>
      <c r="GE181" s="9">
        <v>18.835616438356166</v>
      </c>
      <c r="GF181" s="9">
        <v>42.397260273972606</v>
      </c>
      <c r="GG181" s="9">
        <v>36.534246575342465</v>
      </c>
      <c r="GH181" s="9">
        <v>0</v>
      </c>
      <c r="GI181" s="9">
        <v>1.9726027397260273</v>
      </c>
      <c r="GJ181" s="9">
        <v>2.9178082191780823</v>
      </c>
      <c r="GK181" s="9">
        <v>0.9726027397260274</v>
      </c>
      <c r="GL181" s="9">
        <v>0</v>
      </c>
      <c r="GM181" s="9">
        <v>94.43835616438356</v>
      </c>
      <c r="GN181" s="9">
        <v>35.42465753424658</v>
      </c>
      <c r="GO181" s="9">
        <v>0</v>
      </c>
      <c r="GP181" s="9">
        <v>0</v>
      </c>
      <c r="GQ181" s="9">
        <v>3.9178082191780823</v>
      </c>
      <c r="GR181" s="9">
        <v>0</v>
      </c>
      <c r="GS181" s="9">
        <v>32.534246575342465</v>
      </c>
      <c r="GT181" s="9">
        <v>7.917808219178083</v>
      </c>
      <c r="GU181" s="9">
        <v>0</v>
      </c>
      <c r="GV181" s="9">
        <v>1.9726027397260273</v>
      </c>
      <c r="GW181" s="9">
        <v>11.698630136986301</v>
      </c>
      <c r="GX181" s="9">
        <v>0.9726027397260274</v>
      </c>
    </row>
    <row r="182" spans="1:206" ht="12.75">
      <c r="A182" s="5" t="s">
        <v>390</v>
      </c>
      <c r="B182" s="9">
        <v>54.09</v>
      </c>
      <c r="C182" s="9">
        <v>423.03703703703707</v>
      </c>
      <c r="D182" s="9">
        <v>28.37037037037037</v>
      </c>
      <c r="E182" s="9">
        <v>19.40740740740741</v>
      </c>
      <c r="F182" s="9">
        <v>51.2962962962963</v>
      </c>
      <c r="G182" s="9">
        <v>58.22222222222222</v>
      </c>
      <c r="H182" s="9">
        <v>109.85185185185185</v>
      </c>
      <c r="I182" s="9">
        <v>103.96296296296296</v>
      </c>
      <c r="J182" s="9">
        <v>51.925925925925924</v>
      </c>
      <c r="K182" s="9">
        <v>47.77777777777778</v>
      </c>
      <c r="L182" s="9">
        <v>268.5925925925926</v>
      </c>
      <c r="M182" s="9">
        <v>106.66666666666667</v>
      </c>
      <c r="N182" s="9">
        <v>203.40740740740742</v>
      </c>
      <c r="O182" s="9">
        <v>219.62962962962962</v>
      </c>
      <c r="P182" s="9">
        <v>406.03703703703707</v>
      </c>
      <c r="Q182" s="9">
        <v>17</v>
      </c>
      <c r="R182" s="9">
        <v>179.11111111111111</v>
      </c>
      <c r="S182" s="9">
        <v>49.74074074074074</v>
      </c>
      <c r="T182" s="9">
        <v>77.62962962962963</v>
      </c>
      <c r="U182" s="9">
        <v>20.37037037037037</v>
      </c>
      <c r="V182" s="9">
        <v>18.40740740740741</v>
      </c>
      <c r="W182" s="9">
        <v>11.481481481481481</v>
      </c>
      <c r="X182" s="9">
        <v>1.4814814814814814</v>
      </c>
      <c r="Y182" s="9">
        <v>137.74074074074073</v>
      </c>
      <c r="Z182" s="9">
        <v>23.48148148148148</v>
      </c>
      <c r="AA182" s="9">
        <v>5.962962962962963</v>
      </c>
      <c r="AB182" s="9">
        <v>6.925925925925926</v>
      </c>
      <c r="AC182" s="9">
        <v>4</v>
      </c>
      <c r="AD182" s="9">
        <v>249.22222222222223</v>
      </c>
      <c r="AE182" s="9">
        <v>24.40740740740741</v>
      </c>
      <c r="AF182" s="9">
        <v>86.03703703703704</v>
      </c>
      <c r="AG182" s="9">
        <v>49.2962962962963</v>
      </c>
      <c r="AH182" s="9">
        <v>19.37037037037037</v>
      </c>
      <c r="AI182" s="9">
        <v>205.92592592592592</v>
      </c>
      <c r="AJ182" s="9">
        <v>142.37037037037038</v>
      </c>
      <c r="AK182" s="9">
        <v>62.81481481481482</v>
      </c>
      <c r="AL182" s="9">
        <v>8.444444444444445</v>
      </c>
      <c r="AM182" s="9">
        <v>3.4814814814814814</v>
      </c>
      <c r="AN182" s="9">
        <v>51.74074074074074</v>
      </c>
      <c r="AO182" s="9">
        <v>51.888888888888886</v>
      </c>
      <c r="AP182" s="9">
        <v>319.4074074074074</v>
      </c>
      <c r="AQ182" s="9">
        <v>375.7037037037037</v>
      </c>
      <c r="AR182" s="9">
        <v>26.40740740740741</v>
      </c>
      <c r="AS182" s="9">
        <v>3</v>
      </c>
      <c r="AT182" s="9">
        <v>4</v>
      </c>
      <c r="AU182" s="9">
        <v>13.925925925925926</v>
      </c>
      <c r="AV182" s="9">
        <v>423.03703703703707</v>
      </c>
      <c r="AW182" s="9">
        <v>336.14814814814815</v>
      </c>
      <c r="AX182" s="9">
        <v>72.92592592592592</v>
      </c>
      <c r="AY182" s="9">
        <v>1</v>
      </c>
      <c r="AZ182" s="9">
        <v>0</v>
      </c>
      <c r="BA182" s="9">
        <v>5.962962962962963</v>
      </c>
      <c r="BB182" s="9">
        <v>0</v>
      </c>
      <c r="BC182" s="9">
        <v>423.03703703703707</v>
      </c>
      <c r="BD182" s="9">
        <v>263.85185185185185</v>
      </c>
      <c r="BE182" s="9">
        <v>50.18518518518518</v>
      </c>
      <c r="BF182" s="9">
        <v>55.81481481481482</v>
      </c>
      <c r="BG182" s="9">
        <v>16.40740740740741</v>
      </c>
      <c r="BH182" s="9">
        <v>21.85185185185185</v>
      </c>
      <c r="BI182" s="9">
        <v>8.962962962962964</v>
      </c>
      <c r="BJ182" s="9">
        <v>5.962962962962963</v>
      </c>
      <c r="BK182" s="9">
        <v>0</v>
      </c>
      <c r="BL182" s="9">
        <v>423.03703703703707</v>
      </c>
      <c r="BM182" s="9">
        <v>170.96296296296296</v>
      </c>
      <c r="BN182" s="9">
        <v>10.88888888888889</v>
      </c>
      <c r="BO182" s="9">
        <v>78.70370370370371</v>
      </c>
      <c r="BP182" s="9">
        <v>0</v>
      </c>
      <c r="BQ182" s="9">
        <v>122.66666666666667</v>
      </c>
      <c r="BR182" s="9">
        <v>36.81481481481482</v>
      </c>
      <c r="BS182" s="9">
        <v>423.03703703703707</v>
      </c>
      <c r="BT182" s="9">
        <v>326.6666666666667</v>
      </c>
      <c r="BU182" s="9">
        <v>86.96296296296296</v>
      </c>
      <c r="BV182" s="9">
        <v>0.9629629629629629</v>
      </c>
      <c r="BW182" s="9">
        <v>1</v>
      </c>
      <c r="BX182" s="9">
        <v>1</v>
      </c>
      <c r="BY182" s="9">
        <v>2.4814814814814814</v>
      </c>
      <c r="BZ182" s="9">
        <v>7.444444444444445</v>
      </c>
      <c r="CA182" s="9">
        <v>1</v>
      </c>
      <c r="CB182" s="9">
        <v>0</v>
      </c>
      <c r="CC182" s="9">
        <v>1.4814814814814814</v>
      </c>
      <c r="CD182" s="9">
        <v>4.962962962962963</v>
      </c>
      <c r="CE182" s="9">
        <v>409.1111111111111</v>
      </c>
      <c r="CF182" s="9">
        <v>407.6296296296296</v>
      </c>
      <c r="CG182" s="9">
        <v>1.4814814814814814</v>
      </c>
      <c r="CH182" s="9">
        <v>0</v>
      </c>
      <c r="CI182" s="9">
        <v>137</v>
      </c>
      <c r="CJ182" s="9">
        <v>233.2962962962963</v>
      </c>
      <c r="CK182" s="9">
        <v>62.2962962962963</v>
      </c>
      <c r="CL182" s="9">
        <v>94.66666666666667</v>
      </c>
      <c r="CM182" s="9">
        <v>323.3333333333333</v>
      </c>
      <c r="CN182" s="9">
        <v>37.77777777777778</v>
      </c>
      <c r="CO182" s="9">
        <v>92.07407407407408</v>
      </c>
      <c r="CP182" s="9">
        <v>67.51851851851852</v>
      </c>
      <c r="CQ182" s="9">
        <v>9.481481481481481</v>
      </c>
      <c r="CR182" s="9">
        <v>2</v>
      </c>
      <c r="CS182" s="9">
        <v>0.48148148148148145</v>
      </c>
      <c r="CT182" s="9">
        <v>323.3333333333333</v>
      </c>
      <c r="CU182" s="9">
        <v>114</v>
      </c>
      <c r="CV182" s="9">
        <v>65.14814814814815</v>
      </c>
      <c r="CW182" s="9">
        <v>16</v>
      </c>
      <c r="CX182" s="9">
        <v>14.962962962962964</v>
      </c>
      <c r="CY182" s="9">
        <v>7.962962962962963</v>
      </c>
      <c r="CZ182" s="9">
        <v>9.925925925925926</v>
      </c>
      <c r="DA182" s="9">
        <v>9.481481481481481</v>
      </c>
      <c r="DB182" s="9">
        <v>2</v>
      </c>
      <c r="DC182" s="9">
        <v>4</v>
      </c>
      <c r="DD182" s="9">
        <v>0</v>
      </c>
      <c r="DE182" s="9">
        <v>199.37037037037038</v>
      </c>
      <c r="DF182" s="9">
        <v>17.88888888888889</v>
      </c>
      <c r="DG182" s="9">
        <v>45.18518518518518</v>
      </c>
      <c r="DH182" s="9">
        <v>21.37037037037037</v>
      </c>
      <c r="DI182" s="9">
        <v>74.70370370370371</v>
      </c>
      <c r="DJ182" s="9">
        <v>40.22222222222222</v>
      </c>
      <c r="DK182" s="9">
        <v>199.37037037037038</v>
      </c>
      <c r="DL182" s="9">
        <v>17.88888888888889</v>
      </c>
      <c r="DM182" s="9">
        <v>1.4814814814814814</v>
      </c>
      <c r="DN182" s="9">
        <v>12</v>
      </c>
      <c r="DO182" s="9">
        <v>0.9629629629629629</v>
      </c>
      <c r="DP182" s="9">
        <v>0.48148148148148145</v>
      </c>
      <c r="DQ182" s="9">
        <v>25.333333333333332</v>
      </c>
      <c r="DR182" s="9">
        <v>26.37037037037037</v>
      </c>
      <c r="DS182" s="9">
        <v>10.444444444444445</v>
      </c>
      <c r="DT182" s="9">
        <v>25.962962962962962</v>
      </c>
      <c r="DU182" s="9">
        <v>3.962962962962963</v>
      </c>
      <c r="DV182" s="9">
        <v>0.48148148148148145</v>
      </c>
      <c r="DW182" s="9">
        <v>1.9629629629629628</v>
      </c>
      <c r="DX182" s="9">
        <v>7.444444444444445</v>
      </c>
      <c r="DY182" s="9">
        <v>9.925925925925926</v>
      </c>
      <c r="DZ182" s="9">
        <v>5.962962962962963</v>
      </c>
      <c r="EA182" s="9">
        <v>10.925925925925926</v>
      </c>
      <c r="EB182" s="9">
        <v>29.88888888888889</v>
      </c>
      <c r="EC182" s="9">
        <v>7.888888888888889</v>
      </c>
      <c r="ED182" s="9">
        <v>199.37037037037038</v>
      </c>
      <c r="EE182" s="9">
        <v>29.444444444444443</v>
      </c>
      <c r="EF182" s="9">
        <v>20.40740740740741</v>
      </c>
      <c r="EG182" s="9">
        <v>14.814814814814815</v>
      </c>
      <c r="EH182" s="9">
        <v>15.333333333333332</v>
      </c>
      <c r="EI182" s="9">
        <v>47.25925925925926</v>
      </c>
      <c r="EJ182" s="9">
        <v>23.40740740740741</v>
      </c>
      <c r="EK182" s="9">
        <v>11.88888888888889</v>
      </c>
      <c r="EL182" s="9">
        <v>12.444444444444445</v>
      </c>
      <c r="EM182" s="9">
        <v>24.37037037037037</v>
      </c>
      <c r="EN182" s="9">
        <v>375.25925925925924</v>
      </c>
      <c r="EO182" s="9">
        <v>116.48148148148148</v>
      </c>
      <c r="EP182" s="9">
        <v>87.62962962962963</v>
      </c>
      <c r="EQ182" s="9">
        <v>59.22222222222222</v>
      </c>
      <c r="ER182" s="9">
        <v>20.925925925925927</v>
      </c>
      <c r="ES182" s="9">
        <v>91</v>
      </c>
      <c r="ET182" s="9">
        <v>199.59259259259258</v>
      </c>
      <c r="EU182" s="9">
        <v>179.11111111111111</v>
      </c>
      <c r="EV182" s="9">
        <v>20.48148148148148</v>
      </c>
      <c r="EW182" s="9">
        <v>18.48148148148148</v>
      </c>
      <c r="EX182" s="9">
        <v>2</v>
      </c>
      <c r="EY182" s="9">
        <v>179.11111111111111</v>
      </c>
      <c r="EZ182" s="9">
        <v>139.77777777777777</v>
      </c>
      <c r="FA182" s="9">
        <v>23.962962962962962</v>
      </c>
      <c r="FB182" s="9">
        <v>10</v>
      </c>
      <c r="FC182" s="9">
        <v>2.9259259259259256</v>
      </c>
      <c r="FD182" s="9">
        <v>2.4444444444444446</v>
      </c>
      <c r="FE182" s="9">
        <v>21.85185185185185</v>
      </c>
      <c r="FF182" s="9">
        <v>27.88888888888889</v>
      </c>
      <c r="FG182" s="9">
        <v>19.48148148148148</v>
      </c>
      <c r="FH182" s="9">
        <v>35.2962962962963</v>
      </c>
      <c r="FI182" s="9">
        <v>22.40740740740741</v>
      </c>
      <c r="FJ182" s="9">
        <v>12.88888888888889</v>
      </c>
      <c r="FK182" s="9">
        <v>12.925925925925926</v>
      </c>
      <c r="FL182" s="9">
        <v>5.481481481481482</v>
      </c>
      <c r="FM182" s="9">
        <v>0</v>
      </c>
      <c r="FN182" s="9">
        <v>1</v>
      </c>
      <c r="FO182" s="9">
        <v>7.444444444444445</v>
      </c>
      <c r="FP182" s="9">
        <v>5</v>
      </c>
      <c r="FQ182" s="9">
        <v>0</v>
      </c>
      <c r="FR182" s="9">
        <v>0.48148148148148145</v>
      </c>
      <c r="FS182" s="9">
        <v>6.962962962962963</v>
      </c>
      <c r="FT182" s="9">
        <v>179.11111111111111</v>
      </c>
      <c r="FU182" s="9">
        <v>2</v>
      </c>
      <c r="FV182" s="9">
        <v>33.888888888888886</v>
      </c>
      <c r="FW182" s="9">
        <v>18.40740740740741</v>
      </c>
      <c r="FX182" s="9">
        <v>7</v>
      </c>
      <c r="FY182" s="9">
        <v>1</v>
      </c>
      <c r="FZ182" s="9">
        <v>0</v>
      </c>
      <c r="GA182" s="9">
        <v>1</v>
      </c>
      <c r="GB182" s="9">
        <v>0</v>
      </c>
      <c r="GC182" s="9">
        <v>10.88888888888889</v>
      </c>
      <c r="GD182" s="9">
        <v>10.962962962962964</v>
      </c>
      <c r="GE182" s="9">
        <v>28.962962962962962</v>
      </c>
      <c r="GF182" s="9">
        <v>57.7037037037037</v>
      </c>
      <c r="GG182" s="9">
        <v>46.74074074074074</v>
      </c>
      <c r="GH182" s="9">
        <v>0</v>
      </c>
      <c r="GI182" s="9">
        <v>6.481481481481482</v>
      </c>
      <c r="GJ182" s="9">
        <v>0.48148148148148145</v>
      </c>
      <c r="GK182" s="9">
        <v>2</v>
      </c>
      <c r="GL182" s="9">
        <v>2</v>
      </c>
      <c r="GM182" s="9">
        <v>235.25925925925927</v>
      </c>
      <c r="GN182" s="9">
        <v>58.62962962962963</v>
      </c>
      <c r="GO182" s="9">
        <v>0.48148148148148145</v>
      </c>
      <c r="GP182" s="9">
        <v>1</v>
      </c>
      <c r="GQ182" s="9">
        <v>24.962962962962962</v>
      </c>
      <c r="GR182" s="9">
        <v>0</v>
      </c>
      <c r="GS182" s="9">
        <v>111.85185185185185</v>
      </c>
      <c r="GT182" s="9">
        <v>17.40740740740741</v>
      </c>
      <c r="GU182" s="9">
        <v>0</v>
      </c>
      <c r="GV182" s="9">
        <v>1</v>
      </c>
      <c r="GW182" s="9">
        <v>15.444444444444445</v>
      </c>
      <c r="GX182" s="9">
        <v>4.481481481481482</v>
      </c>
    </row>
    <row r="183" spans="1:206" ht="12.75">
      <c r="A183" s="5" t="s">
        <v>508</v>
      </c>
      <c r="B183" s="9">
        <v>489.77</v>
      </c>
      <c r="C183" s="9">
        <v>1947.7434858930808</v>
      </c>
      <c r="D183" s="9">
        <v>97.1541443053071</v>
      </c>
      <c r="E183" s="9">
        <v>258.22011617856924</v>
      </c>
      <c r="F183" s="9">
        <v>266.22465880082814</v>
      </c>
      <c r="G183" s="9">
        <v>362.5018693091596</v>
      </c>
      <c r="H183" s="9">
        <v>470.075130818141</v>
      </c>
      <c r="I183" s="9">
        <v>300.1970580155843</v>
      </c>
      <c r="J183" s="9">
        <v>193.37050846549147</v>
      </c>
      <c r="K183" s="9">
        <v>355.37426048387636</v>
      </c>
      <c r="L183" s="9">
        <v>1233.1269354719836</v>
      </c>
      <c r="M183" s="9">
        <v>359.2422899372207</v>
      </c>
      <c r="N183" s="9">
        <v>950.6625628965581</v>
      </c>
      <c r="O183" s="9">
        <v>997.0809229965226</v>
      </c>
      <c r="P183" s="9">
        <v>1878.2378679155527</v>
      </c>
      <c r="Q183" s="9">
        <v>69.50561797752809</v>
      </c>
      <c r="R183" s="9">
        <v>852.7989889650459</v>
      </c>
      <c r="S183" s="9">
        <v>291.46506267880716</v>
      </c>
      <c r="T183" s="9">
        <v>295.47991665159157</v>
      </c>
      <c r="U183" s="9">
        <v>130.1393707329166</v>
      </c>
      <c r="V183" s="9">
        <v>86.66787602259251</v>
      </c>
      <c r="W183" s="9">
        <v>35.55722163038599</v>
      </c>
      <c r="X183" s="9">
        <v>13.489541248752118</v>
      </c>
      <c r="Y183" s="9">
        <v>554.5130684140352</v>
      </c>
      <c r="Z183" s="9">
        <v>95.39142596798725</v>
      </c>
      <c r="AA183" s="9">
        <v>64.75280898876404</v>
      </c>
      <c r="AB183" s="9">
        <v>84.87204612302601</v>
      </c>
      <c r="AC183" s="9">
        <v>33.764021493705314</v>
      </c>
      <c r="AD183" s="9">
        <v>1012.4567780882127</v>
      </c>
      <c r="AE183" s="9">
        <v>177.54284000991606</v>
      </c>
      <c r="AF183" s="9">
        <v>426.5414765532351</v>
      </c>
      <c r="AG183" s="9">
        <v>183.9815012093559</v>
      </c>
      <c r="AH183" s="9">
        <v>64.73317119253885</v>
      </c>
      <c r="AI183" s="9">
        <v>1072.0285990901357</v>
      </c>
      <c r="AJ183" s="9">
        <v>572.2662693547198</v>
      </c>
      <c r="AK183" s="9">
        <v>227.03877644000457</v>
      </c>
      <c r="AL183" s="9">
        <v>53.00678713325695</v>
      </c>
      <c r="AM183" s="9">
        <v>23.403053874963987</v>
      </c>
      <c r="AN183" s="9">
        <v>157.2603733258293</v>
      </c>
      <c r="AO183" s="9">
        <v>204.83089452138316</v>
      </c>
      <c r="AP183" s="9">
        <v>1585.6522180458685</v>
      </c>
      <c r="AQ183" s="9">
        <v>1756.5998070390544</v>
      </c>
      <c r="AR183" s="9">
        <v>135.23227673815603</v>
      </c>
      <c r="AS183" s="9">
        <v>10</v>
      </c>
      <c r="AT183" s="9">
        <v>10.717925267833813</v>
      </c>
      <c r="AU183" s="9">
        <v>35.19347684803655</v>
      </c>
      <c r="AV183" s="9">
        <v>1947.7434858930808</v>
      </c>
      <c r="AW183" s="9">
        <v>1399.6064501216056</v>
      </c>
      <c r="AX183" s="9">
        <v>385.2209335825745</v>
      </c>
      <c r="AY183" s="9">
        <v>35.06047784634145</v>
      </c>
      <c r="AZ183" s="9">
        <v>24.906976744186046</v>
      </c>
      <c r="BA183" s="9">
        <v>74.99515922628021</v>
      </c>
      <c r="BB183" s="9">
        <v>14.988372093023255</v>
      </c>
      <c r="BC183" s="9">
        <v>1947.7434858930808</v>
      </c>
      <c r="BD183" s="9">
        <v>1113.272808586762</v>
      </c>
      <c r="BE183" s="9">
        <v>219.300821424025</v>
      </c>
      <c r="BF183" s="9">
        <v>242.0492284912196</v>
      </c>
      <c r="BG183" s="9">
        <v>57.412571271599234</v>
      </c>
      <c r="BH183" s="9">
        <v>128.49591297997358</v>
      </c>
      <c r="BI183" s="9">
        <v>69.29120017688086</v>
      </c>
      <c r="BJ183" s="9">
        <v>110.03513497216137</v>
      </c>
      <c r="BK183" s="9">
        <v>7.885807990459154</v>
      </c>
      <c r="BL183" s="9">
        <v>1947.7434858930808</v>
      </c>
      <c r="BM183" s="9">
        <v>539.5036984181222</v>
      </c>
      <c r="BN183" s="9">
        <v>142.81287143307003</v>
      </c>
      <c r="BO183" s="9">
        <v>292.31402718873323</v>
      </c>
      <c r="BP183" s="9">
        <v>3.988372093023256</v>
      </c>
      <c r="BQ183" s="9">
        <v>745.5541597153826</v>
      </c>
      <c r="BR183" s="9">
        <v>207.17893107676227</v>
      </c>
      <c r="BS183" s="9">
        <v>1947.7434858930808</v>
      </c>
      <c r="BT183" s="9">
        <v>1314.2038350987918</v>
      </c>
      <c r="BU183" s="9">
        <v>430.05027369634115</v>
      </c>
      <c r="BV183" s="9">
        <v>17.116530320998574</v>
      </c>
      <c r="BW183" s="9">
        <v>21.52442496968235</v>
      </c>
      <c r="BX183" s="9">
        <v>17.78324388789505</v>
      </c>
      <c r="BY183" s="9">
        <v>76.03958379396059</v>
      </c>
      <c r="BZ183" s="9">
        <v>164.84842180726685</v>
      </c>
      <c r="CA183" s="9">
        <v>35.61536116526971</v>
      </c>
      <c r="CB183" s="9">
        <v>27.862552176505666</v>
      </c>
      <c r="CC183" s="9">
        <v>42.759988073941564</v>
      </c>
      <c r="CD183" s="9">
        <v>58.61052039154992</v>
      </c>
      <c r="CE183" s="9">
        <v>1891.3377017547386</v>
      </c>
      <c r="CF183" s="9">
        <v>1877.855339591164</v>
      </c>
      <c r="CG183" s="9">
        <v>10.482362163574601</v>
      </c>
      <c r="CH183" s="9">
        <v>3</v>
      </c>
      <c r="CI183" s="9">
        <v>206.1990881255318</v>
      </c>
      <c r="CJ183" s="9">
        <v>1616.9038578789036</v>
      </c>
      <c r="CK183" s="9">
        <v>304.73678921026715</v>
      </c>
      <c r="CL183" s="9">
        <v>211.0151286741305</v>
      </c>
      <c r="CM183" s="9">
        <v>1398.9987169437131</v>
      </c>
      <c r="CN183" s="9">
        <v>226.14743757244412</v>
      </c>
      <c r="CO183" s="9">
        <v>497.95335772145285</v>
      </c>
      <c r="CP183" s="9">
        <v>275.2839373412929</v>
      </c>
      <c r="CQ183" s="9">
        <v>39.14423495675129</v>
      </c>
      <c r="CR183" s="9">
        <v>17.717925267833813</v>
      </c>
      <c r="CS183" s="9">
        <v>0</v>
      </c>
      <c r="CT183" s="9">
        <v>1398.9987169437131</v>
      </c>
      <c r="CU183" s="9">
        <v>342.75182408393806</v>
      </c>
      <c r="CV183" s="9">
        <v>188.5203312496231</v>
      </c>
      <c r="CW183" s="9">
        <v>43.37901415716937</v>
      </c>
      <c r="CX183" s="9">
        <v>53.925391784419745</v>
      </c>
      <c r="CY183" s="9">
        <v>37.897043945515335</v>
      </c>
      <c r="CZ183" s="9">
        <v>19.03004294721044</v>
      </c>
      <c r="DA183" s="9">
        <v>39.14423495675129</v>
      </c>
      <c r="DB183" s="9">
        <v>6.50561797752809</v>
      </c>
      <c r="DC183" s="9">
        <v>8</v>
      </c>
      <c r="DD183" s="9">
        <v>1.7528089887640448</v>
      </c>
      <c r="DE183" s="9">
        <v>1017.1026579030238</v>
      </c>
      <c r="DF183" s="9">
        <v>78.13219164773908</v>
      </c>
      <c r="DG183" s="9">
        <v>224.41749244571298</v>
      </c>
      <c r="DH183" s="9">
        <v>154.08528806791153</v>
      </c>
      <c r="DI183" s="9">
        <v>342.5090483943372</v>
      </c>
      <c r="DJ183" s="9">
        <v>217.958637347323</v>
      </c>
      <c r="DK183" s="9">
        <v>1017.1026579030238</v>
      </c>
      <c r="DL183" s="9">
        <v>87.45070450845209</v>
      </c>
      <c r="DM183" s="9">
        <v>9.041670854187187</v>
      </c>
      <c r="DN183" s="9">
        <v>21.85092426952892</v>
      </c>
      <c r="DO183" s="9">
        <v>5</v>
      </c>
      <c r="DP183" s="9">
        <v>14.482362163574601</v>
      </c>
      <c r="DQ183" s="9">
        <v>105.29798731013783</v>
      </c>
      <c r="DR183" s="9">
        <v>154.29562554856517</v>
      </c>
      <c r="DS183" s="9">
        <v>60.00678713325695</v>
      </c>
      <c r="DT183" s="9">
        <v>178.47435227432615</v>
      </c>
      <c r="DU183" s="9">
        <v>16.8621602245851</v>
      </c>
      <c r="DV183" s="9">
        <v>10.638616979223197</v>
      </c>
      <c r="DW183" s="9">
        <v>4.638616979223198</v>
      </c>
      <c r="DX183" s="9">
        <v>28.915850937669596</v>
      </c>
      <c r="DY183" s="9">
        <v>30.96954165075409</v>
      </c>
      <c r="DZ183" s="9">
        <v>41.71753331591324</v>
      </c>
      <c r="EA183" s="9">
        <v>80.9923820626721</v>
      </c>
      <c r="EB183" s="9">
        <v>118.34213717647216</v>
      </c>
      <c r="EC183" s="9">
        <v>48.12540451448213</v>
      </c>
      <c r="ED183" s="9">
        <v>1017.1026579030238</v>
      </c>
      <c r="EE183" s="9">
        <v>138.90302372481625</v>
      </c>
      <c r="EF183" s="9">
        <v>121.83089452138316</v>
      </c>
      <c r="EG183" s="9">
        <v>82.11375315739048</v>
      </c>
      <c r="EH183" s="9">
        <v>89.37938265897503</v>
      </c>
      <c r="EI183" s="9">
        <v>200.90978740795828</v>
      </c>
      <c r="EJ183" s="9">
        <v>104.09533811715677</v>
      </c>
      <c r="EK183" s="9">
        <v>86.38658519426745</v>
      </c>
      <c r="EL183" s="9">
        <v>69.02520217349065</v>
      </c>
      <c r="EM183" s="9">
        <v>124.45869094758565</v>
      </c>
      <c r="EN183" s="9">
        <v>1592.3692254092045</v>
      </c>
      <c r="EO183" s="9">
        <v>351.22023342914383</v>
      </c>
      <c r="EP183" s="9">
        <v>391.23744916350086</v>
      </c>
      <c r="EQ183" s="9">
        <v>252.80919311504627</v>
      </c>
      <c r="ER183" s="9">
        <v>111.8084460613857</v>
      </c>
      <c r="ES183" s="9">
        <v>485.2939036401278</v>
      </c>
      <c r="ET183" s="9">
        <v>1000.8104862213825</v>
      </c>
      <c r="EU183" s="9">
        <v>852.7989889650459</v>
      </c>
      <c r="EV183" s="9">
        <v>148.01149725633655</v>
      </c>
      <c r="EW183" s="9">
        <v>119.94620208639022</v>
      </c>
      <c r="EX183" s="9">
        <v>28.06529516994633</v>
      </c>
      <c r="EY183" s="9">
        <v>850.7989889650459</v>
      </c>
      <c r="EZ183" s="9">
        <v>341.6869543660764</v>
      </c>
      <c r="FA183" s="9">
        <v>306.66457960644004</v>
      </c>
      <c r="FB183" s="9">
        <v>98.17022103408307</v>
      </c>
      <c r="FC183" s="9">
        <v>103.2772339584464</v>
      </c>
      <c r="FD183" s="9">
        <v>1</v>
      </c>
      <c r="FE183" s="9">
        <v>137.1321916477391</v>
      </c>
      <c r="FF183" s="9">
        <v>154.33287103106804</v>
      </c>
      <c r="FG183" s="9">
        <v>60.63338425358285</v>
      </c>
      <c r="FH183" s="9">
        <v>132.22271244129098</v>
      </c>
      <c r="FI183" s="9">
        <v>127.8637146322017</v>
      </c>
      <c r="FJ183" s="9">
        <v>30.58935163782303</v>
      </c>
      <c r="FK183" s="9">
        <v>41.67308529811796</v>
      </c>
      <c r="FL183" s="9">
        <v>44.0184150402337</v>
      </c>
      <c r="FM183" s="9">
        <v>5</v>
      </c>
      <c r="FN183" s="9">
        <v>50.41023296014151</v>
      </c>
      <c r="FO183" s="9">
        <v>27.54768078363584</v>
      </c>
      <c r="FP183" s="9">
        <v>12.759988073941564</v>
      </c>
      <c r="FQ183" s="9">
        <v>0</v>
      </c>
      <c r="FR183" s="9">
        <v>3</v>
      </c>
      <c r="FS183" s="9">
        <v>25.61536116526971</v>
      </c>
      <c r="FT183" s="9">
        <v>852.7989889650459</v>
      </c>
      <c r="FU183" s="9">
        <v>19.97674418604651</v>
      </c>
      <c r="FV183" s="9">
        <v>235.05235070651847</v>
      </c>
      <c r="FW183" s="9">
        <v>78.30322003577818</v>
      </c>
      <c r="FX183" s="9">
        <v>49.253978144492905</v>
      </c>
      <c r="FY183" s="9">
        <v>50.41023296014151</v>
      </c>
      <c r="FZ183" s="9">
        <v>17.794871794871796</v>
      </c>
      <c r="GA183" s="9">
        <v>20.626989072246452</v>
      </c>
      <c r="GB183" s="9">
        <v>11.988372093023255</v>
      </c>
      <c r="GC183" s="9">
        <v>49.307276905656835</v>
      </c>
      <c r="GD183" s="9">
        <v>87.82491474208223</v>
      </c>
      <c r="GE183" s="9">
        <v>82.54559372340924</v>
      </c>
      <c r="GF183" s="9">
        <v>242.19867272349634</v>
      </c>
      <c r="GG183" s="9">
        <v>175.54124875211886</v>
      </c>
      <c r="GH183" s="9">
        <v>0</v>
      </c>
      <c r="GI183" s="9">
        <v>38</v>
      </c>
      <c r="GJ183" s="9">
        <v>7</v>
      </c>
      <c r="GK183" s="9">
        <v>9.87418008348241</v>
      </c>
      <c r="GL183" s="9">
        <v>11.78324388789505</v>
      </c>
      <c r="GM183" s="9">
        <v>1319.6901603317858</v>
      </c>
      <c r="GN183" s="9">
        <v>274.1826763951143</v>
      </c>
      <c r="GO183" s="9">
        <v>1</v>
      </c>
      <c r="GP183" s="9">
        <v>16.239988475943534</v>
      </c>
      <c r="GQ183" s="9">
        <v>56.37481658660128</v>
      </c>
      <c r="GR183" s="9">
        <v>4</v>
      </c>
      <c r="GS183" s="9">
        <v>426.04624027657735</v>
      </c>
      <c r="GT183" s="9">
        <v>84.38265562501256</v>
      </c>
      <c r="GU183" s="9">
        <v>1.7528089887640448</v>
      </c>
      <c r="GV183" s="9">
        <v>40.69230769230769</v>
      </c>
      <c r="GW183" s="9">
        <v>393.43818884712533</v>
      </c>
      <c r="GX183" s="9">
        <v>21.58047744433948</v>
      </c>
    </row>
    <row r="184" spans="1:206" ht="12.75">
      <c r="A184" s="5" t="s">
        <v>509</v>
      </c>
      <c r="B184" s="9">
        <v>67.89</v>
      </c>
      <c r="C184" s="9">
        <v>56.57362637362637</v>
      </c>
      <c r="D184" s="9">
        <v>1.5186813186813186</v>
      </c>
      <c r="E184" s="9">
        <v>6.186813186813186</v>
      </c>
      <c r="F184" s="9">
        <v>3.9120879120879124</v>
      </c>
      <c r="G184" s="9">
        <v>9.92967032967033</v>
      </c>
      <c r="H184" s="9">
        <v>16.76043956043956</v>
      </c>
      <c r="I184" s="9">
        <v>13.923076923076923</v>
      </c>
      <c r="J184" s="9">
        <v>4.342857142857143</v>
      </c>
      <c r="K184" s="9">
        <v>7.705494505494506</v>
      </c>
      <c r="L184" s="9">
        <v>37.22637362637363</v>
      </c>
      <c r="M184" s="9">
        <v>11.641758241758241</v>
      </c>
      <c r="N184" s="9">
        <v>29.764835164835162</v>
      </c>
      <c r="O184" s="9">
        <v>26.808791208791206</v>
      </c>
      <c r="P184" s="9">
        <v>54.38021978021978</v>
      </c>
      <c r="Q184" s="9">
        <v>2.193406593406593</v>
      </c>
      <c r="R184" s="9">
        <v>29.03956043956044</v>
      </c>
      <c r="S184" s="9">
        <v>12.723076923076924</v>
      </c>
      <c r="T184" s="9">
        <v>10.967032967032967</v>
      </c>
      <c r="U184" s="9">
        <v>2.474725274725275</v>
      </c>
      <c r="V184" s="9">
        <v>2.0747252747252745</v>
      </c>
      <c r="W184" s="9">
        <v>0.8</v>
      </c>
      <c r="X184" s="9">
        <v>0</v>
      </c>
      <c r="Y184" s="9">
        <v>20.303296703296702</v>
      </c>
      <c r="Z184" s="9">
        <v>3.268131868131868</v>
      </c>
      <c r="AA184" s="9">
        <v>0.2</v>
      </c>
      <c r="AB184" s="9">
        <v>1.8747252747252747</v>
      </c>
      <c r="AC184" s="9">
        <v>2.7934065934065933</v>
      </c>
      <c r="AD184" s="9">
        <v>36.107692307692304</v>
      </c>
      <c r="AE184" s="9">
        <v>2.949450549450549</v>
      </c>
      <c r="AF184" s="9">
        <v>17.472527472527474</v>
      </c>
      <c r="AG184" s="9">
        <v>7.617582417582418</v>
      </c>
      <c r="AH184" s="9">
        <v>1</v>
      </c>
      <c r="AI184" s="9">
        <v>26.415384615384617</v>
      </c>
      <c r="AJ184" s="9">
        <v>21.57802197802198</v>
      </c>
      <c r="AK184" s="9">
        <v>5.6681318681318675</v>
      </c>
      <c r="AL184" s="9">
        <v>1.9560439560439562</v>
      </c>
      <c r="AM184" s="9">
        <v>0.9560439560439561</v>
      </c>
      <c r="AN184" s="9">
        <v>4.786813186813187</v>
      </c>
      <c r="AO184" s="9">
        <v>6.349450549450549</v>
      </c>
      <c r="AP184" s="9">
        <v>45.43736263736264</v>
      </c>
      <c r="AQ184" s="9">
        <v>49.31208791208791</v>
      </c>
      <c r="AR184" s="9">
        <v>5.5054945054945055</v>
      </c>
      <c r="AS184" s="9">
        <v>0.8373626373626373</v>
      </c>
      <c r="AT184" s="9">
        <v>0.2</v>
      </c>
      <c r="AU184" s="9">
        <v>0.7186813186813187</v>
      </c>
      <c r="AV184" s="9">
        <v>56.57362637362637</v>
      </c>
      <c r="AW184" s="9">
        <v>38.863736263736264</v>
      </c>
      <c r="AX184" s="9">
        <v>15.353846153846153</v>
      </c>
      <c r="AY184" s="9">
        <v>0.2</v>
      </c>
      <c r="AZ184" s="9">
        <v>0.8</v>
      </c>
      <c r="BA184" s="9">
        <v>0.9560439560439561</v>
      </c>
      <c r="BB184" s="9">
        <v>0.4</v>
      </c>
      <c r="BC184" s="9">
        <v>56.57362637362637</v>
      </c>
      <c r="BD184" s="9">
        <v>30.520879120879123</v>
      </c>
      <c r="BE184" s="9">
        <v>7.2615384615384615</v>
      </c>
      <c r="BF184" s="9">
        <v>8.061538461538461</v>
      </c>
      <c r="BG184" s="9">
        <v>2.112087912087912</v>
      </c>
      <c r="BH184" s="9">
        <v>4.030769230769231</v>
      </c>
      <c r="BI184" s="9">
        <v>1.9934065934065934</v>
      </c>
      <c r="BJ184" s="9">
        <v>2.2747252747252746</v>
      </c>
      <c r="BK184" s="9">
        <v>0.31868131868131866</v>
      </c>
      <c r="BL184" s="9">
        <v>56.57362637362637</v>
      </c>
      <c r="BM184" s="9">
        <v>15.885714285714286</v>
      </c>
      <c r="BN184" s="9">
        <v>2.2747252747252746</v>
      </c>
      <c r="BO184" s="9">
        <v>8.58021978021978</v>
      </c>
      <c r="BP184" s="9">
        <v>0</v>
      </c>
      <c r="BQ184" s="9">
        <v>21.85934065934066</v>
      </c>
      <c r="BR184" s="9">
        <v>6.498901098901099</v>
      </c>
      <c r="BS184" s="9">
        <v>56.57362637362637</v>
      </c>
      <c r="BT184" s="9">
        <v>35.79560439560439</v>
      </c>
      <c r="BU184" s="9">
        <v>15.035164835164835</v>
      </c>
      <c r="BV184" s="9">
        <v>0.8373626373626373</v>
      </c>
      <c r="BW184" s="9">
        <v>0</v>
      </c>
      <c r="BX184" s="9">
        <v>0</v>
      </c>
      <c r="BY184" s="9">
        <v>2.9120879120879124</v>
      </c>
      <c r="BZ184" s="9">
        <v>4.905494505494506</v>
      </c>
      <c r="CA184" s="9">
        <v>0.6</v>
      </c>
      <c r="CB184" s="9">
        <v>0.8373626373626373</v>
      </c>
      <c r="CC184" s="9">
        <v>0.8373626373626373</v>
      </c>
      <c r="CD184" s="9">
        <v>2.6307692307692307</v>
      </c>
      <c r="CE184" s="9">
        <v>55.65494505494506</v>
      </c>
      <c r="CF184" s="9">
        <v>54.817582417582415</v>
      </c>
      <c r="CG184" s="9">
        <v>0.8373626373626373</v>
      </c>
      <c r="CH184" s="9">
        <v>0</v>
      </c>
      <c r="CI184" s="9">
        <v>2.112087912087912</v>
      </c>
      <c r="CJ184" s="9">
        <v>51.26813186813187</v>
      </c>
      <c r="CK184" s="9">
        <v>7.654945054945054</v>
      </c>
      <c r="CL184" s="9">
        <v>5.824175824175825</v>
      </c>
      <c r="CM184" s="9">
        <v>44.52527472527473</v>
      </c>
      <c r="CN184" s="9">
        <v>4.268131868131868</v>
      </c>
      <c r="CO184" s="9">
        <v>12.810989010989012</v>
      </c>
      <c r="CP184" s="9">
        <v>13.760439560439561</v>
      </c>
      <c r="CQ184" s="9">
        <v>1.1560439560439562</v>
      </c>
      <c r="CR184" s="9">
        <v>0.2</v>
      </c>
      <c r="CS184" s="9">
        <v>0.2</v>
      </c>
      <c r="CT184" s="9">
        <v>44.52527472527473</v>
      </c>
      <c r="CU184" s="9">
        <v>12.12967032967033</v>
      </c>
      <c r="CV184" s="9">
        <v>9.573626373626373</v>
      </c>
      <c r="CW184" s="9">
        <v>0.4</v>
      </c>
      <c r="CX184" s="9">
        <v>0.2</v>
      </c>
      <c r="CY184" s="9">
        <v>1.756043956043956</v>
      </c>
      <c r="CZ184" s="9">
        <v>0.2</v>
      </c>
      <c r="DA184" s="9">
        <v>1.1560439560439562</v>
      </c>
      <c r="DB184" s="9">
        <v>0.31868131868131866</v>
      </c>
      <c r="DC184" s="9">
        <v>0.8373626373626373</v>
      </c>
      <c r="DD184" s="9">
        <v>0</v>
      </c>
      <c r="DE184" s="9">
        <v>31.03956043956044</v>
      </c>
      <c r="DF184" s="9">
        <v>1.9186813186813187</v>
      </c>
      <c r="DG184" s="9">
        <v>4.5868131868131865</v>
      </c>
      <c r="DH184" s="9">
        <v>4.349450549450549</v>
      </c>
      <c r="DI184" s="9">
        <v>11.010989010989011</v>
      </c>
      <c r="DJ184" s="9">
        <v>9.173626373626373</v>
      </c>
      <c r="DK184" s="9">
        <v>31.03956043956044</v>
      </c>
      <c r="DL184" s="9">
        <v>5.349450549450549</v>
      </c>
      <c r="DM184" s="9">
        <v>0.31868131868131866</v>
      </c>
      <c r="DN184" s="9">
        <v>1.2373626373626374</v>
      </c>
      <c r="DO184" s="9">
        <v>0</v>
      </c>
      <c r="DP184" s="9">
        <v>0.5186813186813186</v>
      </c>
      <c r="DQ184" s="9">
        <v>3.430769230769231</v>
      </c>
      <c r="DR184" s="9">
        <v>3.1494505494505494</v>
      </c>
      <c r="DS184" s="9">
        <v>0.9186813186813186</v>
      </c>
      <c r="DT184" s="9">
        <v>6.58021978021978</v>
      </c>
      <c r="DU184" s="9">
        <v>0.31868131868131866</v>
      </c>
      <c r="DV184" s="9">
        <v>0</v>
      </c>
      <c r="DW184" s="9">
        <v>0.5186813186813186</v>
      </c>
      <c r="DX184" s="9">
        <v>0.31868131868131866</v>
      </c>
      <c r="DY184" s="9">
        <v>0.6373626373626373</v>
      </c>
      <c r="DZ184" s="9">
        <v>0</v>
      </c>
      <c r="EA184" s="9">
        <v>2.8747252747252747</v>
      </c>
      <c r="EB184" s="9">
        <v>3.230769230769231</v>
      </c>
      <c r="EC184" s="9">
        <v>1.6373626373626373</v>
      </c>
      <c r="ED184" s="9">
        <v>31.03956043956044</v>
      </c>
      <c r="EE184" s="9">
        <v>5.861538461538462</v>
      </c>
      <c r="EF184" s="9">
        <v>4.312087912087912</v>
      </c>
      <c r="EG184" s="9">
        <v>0.9560439560439561</v>
      </c>
      <c r="EH184" s="9">
        <v>1</v>
      </c>
      <c r="EI184" s="9">
        <v>9.654945054945054</v>
      </c>
      <c r="EJ184" s="9">
        <v>3.349450549450549</v>
      </c>
      <c r="EK184" s="9">
        <v>0.7186813186813187</v>
      </c>
      <c r="EL184" s="9">
        <v>1.8747252747252747</v>
      </c>
      <c r="EM184" s="9">
        <v>3.312087912087912</v>
      </c>
      <c r="EN184" s="9">
        <v>48.86813186813187</v>
      </c>
      <c r="EO184" s="9">
        <v>10.092307692307692</v>
      </c>
      <c r="EP184" s="9">
        <v>12.767032967032968</v>
      </c>
      <c r="EQ184" s="9">
        <v>7.417582417582418</v>
      </c>
      <c r="ER184" s="9">
        <v>3.5868131868131865</v>
      </c>
      <c r="ES184" s="9">
        <v>15.004395604395604</v>
      </c>
      <c r="ET184" s="9">
        <v>41.12527472527473</v>
      </c>
      <c r="EU184" s="9">
        <v>29.03956043956044</v>
      </c>
      <c r="EV184" s="9">
        <v>12.085714285714285</v>
      </c>
      <c r="EW184" s="9">
        <v>11.367032967032968</v>
      </c>
      <c r="EX184" s="9">
        <v>0.7186813186813187</v>
      </c>
      <c r="EY184" s="9">
        <v>29.03956043956044</v>
      </c>
      <c r="EZ184" s="9">
        <v>20.784615384615385</v>
      </c>
      <c r="FA184" s="9">
        <v>6.2615384615384615</v>
      </c>
      <c r="FB184" s="9">
        <v>0.7186813186813187</v>
      </c>
      <c r="FC184" s="9">
        <v>0.31868131868131866</v>
      </c>
      <c r="FD184" s="9">
        <v>0.9560439560439561</v>
      </c>
      <c r="FE184" s="9">
        <v>4.105494505494505</v>
      </c>
      <c r="FF184" s="9">
        <v>8.617582417582419</v>
      </c>
      <c r="FG184" s="9">
        <v>3.1494505494505494</v>
      </c>
      <c r="FH184" s="9">
        <v>4.668131868131868</v>
      </c>
      <c r="FI184" s="9">
        <v>3.1560439560439564</v>
      </c>
      <c r="FJ184" s="9">
        <v>0.7186813186813187</v>
      </c>
      <c r="FK184" s="9">
        <v>1.4747252747252746</v>
      </c>
      <c r="FL184" s="9">
        <v>0.5186813186813186</v>
      </c>
      <c r="FM184" s="9">
        <v>0</v>
      </c>
      <c r="FN184" s="9">
        <v>0.6373626373626373</v>
      </c>
      <c r="FO184" s="9">
        <v>0.6373626373626373</v>
      </c>
      <c r="FP184" s="9">
        <v>0</v>
      </c>
      <c r="FQ184" s="9">
        <v>0</v>
      </c>
      <c r="FR184" s="9">
        <v>0</v>
      </c>
      <c r="FS184" s="9">
        <v>1.3560439560439561</v>
      </c>
      <c r="FT184" s="9">
        <v>29.03956043956044</v>
      </c>
      <c r="FU184" s="9">
        <v>0.31868131868131866</v>
      </c>
      <c r="FV184" s="9">
        <v>4.312087912087912</v>
      </c>
      <c r="FW184" s="9">
        <v>0.9186813186813186</v>
      </c>
      <c r="FX184" s="9">
        <v>1.3186813186813187</v>
      </c>
      <c r="FY184" s="9">
        <v>0.6373626373626373</v>
      </c>
      <c r="FZ184" s="9">
        <v>0.31868131868131866</v>
      </c>
      <c r="GA184" s="9">
        <v>0</v>
      </c>
      <c r="GB184" s="9">
        <v>0.31868131868131866</v>
      </c>
      <c r="GC184" s="9">
        <v>2.6307692307692307</v>
      </c>
      <c r="GD184" s="9">
        <v>1.4747252747252746</v>
      </c>
      <c r="GE184" s="9">
        <v>2.868131868131868</v>
      </c>
      <c r="GF184" s="9">
        <v>8.173626373626373</v>
      </c>
      <c r="GG184" s="9">
        <v>6.18021978021978</v>
      </c>
      <c r="GH184" s="9">
        <v>0</v>
      </c>
      <c r="GI184" s="9">
        <v>0.8373626373626373</v>
      </c>
      <c r="GJ184" s="9">
        <v>0.2</v>
      </c>
      <c r="GK184" s="9">
        <v>0</v>
      </c>
      <c r="GL184" s="9">
        <v>0.9560439560439561</v>
      </c>
      <c r="GM184" s="9">
        <v>37.82637362637362</v>
      </c>
      <c r="GN184" s="9">
        <v>12.72967032967033</v>
      </c>
      <c r="GO184" s="9">
        <v>0</v>
      </c>
      <c r="GP184" s="9">
        <v>0.4</v>
      </c>
      <c r="GQ184" s="9">
        <v>4.905494505494506</v>
      </c>
      <c r="GR184" s="9">
        <v>0.31868131868131866</v>
      </c>
      <c r="GS184" s="9">
        <v>14.641758241758241</v>
      </c>
      <c r="GT184" s="9">
        <v>2.2373626373626374</v>
      </c>
      <c r="GU184" s="9">
        <v>0.31868131868131866</v>
      </c>
      <c r="GV184" s="9">
        <v>0</v>
      </c>
      <c r="GW184" s="9">
        <v>1.756043956043956</v>
      </c>
      <c r="GX184" s="9">
        <v>0.5186813186813186</v>
      </c>
    </row>
    <row r="185" spans="1:206" ht="12.75">
      <c r="A185" s="5" t="s">
        <v>510</v>
      </c>
      <c r="B185" s="9">
        <v>88.63</v>
      </c>
      <c r="C185" s="9">
        <v>315.0723684210526</v>
      </c>
      <c r="D185" s="9">
        <v>8.296052631578947</v>
      </c>
      <c r="E185" s="9">
        <v>33.05921052631579</v>
      </c>
      <c r="F185" s="9">
        <v>39.94736842105263</v>
      </c>
      <c r="G185" s="9">
        <v>52.671052631578945</v>
      </c>
      <c r="H185" s="9">
        <v>81.51973684210526</v>
      </c>
      <c r="I185" s="9">
        <v>71.57894736842105</v>
      </c>
      <c r="J185" s="9">
        <v>28.000000000000004</v>
      </c>
      <c r="K185" s="9">
        <v>41.35526315789474</v>
      </c>
      <c r="L185" s="9">
        <v>205.85526315789474</v>
      </c>
      <c r="M185" s="9">
        <v>67.86184210526315</v>
      </c>
      <c r="N185" s="9">
        <v>169.41447368421055</v>
      </c>
      <c r="O185" s="9">
        <v>145.6578947368421</v>
      </c>
      <c r="P185" s="9">
        <v>312.0592105263158</v>
      </c>
      <c r="Q185" s="9">
        <v>3.013157894736842</v>
      </c>
      <c r="R185" s="9">
        <v>143.36184210526318</v>
      </c>
      <c r="S185" s="9">
        <v>39.04605263157895</v>
      </c>
      <c r="T185" s="9">
        <v>63.55263157894737</v>
      </c>
      <c r="U185" s="9">
        <v>23.07236842105263</v>
      </c>
      <c r="V185" s="9">
        <v>13.131578947368421</v>
      </c>
      <c r="W185" s="9">
        <v>3.875</v>
      </c>
      <c r="X185" s="9">
        <v>0.6842105263157895</v>
      </c>
      <c r="Y185" s="9">
        <v>119.99342105263158</v>
      </c>
      <c r="Z185" s="9">
        <v>2.1907894736842106</v>
      </c>
      <c r="AA185" s="9">
        <v>2.3684210526315788</v>
      </c>
      <c r="AB185" s="9">
        <v>11.375</v>
      </c>
      <c r="AC185" s="9">
        <v>3.5592105263157894</v>
      </c>
      <c r="AD185" s="9">
        <v>237.5328947368421</v>
      </c>
      <c r="AE185" s="9">
        <v>12.06578947368421</v>
      </c>
      <c r="AF185" s="9">
        <v>58.69078947368421</v>
      </c>
      <c r="AG185" s="9">
        <v>50.48026315789473</v>
      </c>
      <c r="AH185" s="9">
        <v>22.125</v>
      </c>
      <c r="AI185" s="9">
        <v>166.01973684210526</v>
      </c>
      <c r="AJ185" s="9">
        <v>103.67105263157895</v>
      </c>
      <c r="AK185" s="9">
        <v>34.80921052631579</v>
      </c>
      <c r="AL185" s="9">
        <v>9.256578947368421</v>
      </c>
      <c r="AM185" s="9">
        <v>1.3157894736842106</v>
      </c>
      <c r="AN185" s="9">
        <v>23.026315789473685</v>
      </c>
      <c r="AO185" s="9">
        <v>44.7828947368421</v>
      </c>
      <c r="AP185" s="9">
        <v>247.26315789473685</v>
      </c>
      <c r="AQ185" s="9">
        <v>276.5394736842105</v>
      </c>
      <c r="AR185" s="9">
        <v>23.657894736842106</v>
      </c>
      <c r="AS185" s="9">
        <v>0.6842105263157895</v>
      </c>
      <c r="AT185" s="9">
        <v>3.6315789473684212</v>
      </c>
      <c r="AU185" s="9">
        <v>10.559210526315791</v>
      </c>
      <c r="AV185" s="9">
        <v>315.0723684210526</v>
      </c>
      <c r="AW185" s="9">
        <v>216.61184210526315</v>
      </c>
      <c r="AX185" s="9">
        <v>86.51973684210526</v>
      </c>
      <c r="AY185" s="9">
        <v>0</v>
      </c>
      <c r="AZ185" s="9">
        <v>0.631578947368421</v>
      </c>
      <c r="BA185" s="9">
        <v>7.434210526315789</v>
      </c>
      <c r="BB185" s="9">
        <v>1.875</v>
      </c>
      <c r="BC185" s="9">
        <v>315.0723684210526</v>
      </c>
      <c r="BD185" s="9">
        <v>176.18421052631578</v>
      </c>
      <c r="BE185" s="9">
        <v>55.28947368421053</v>
      </c>
      <c r="BF185" s="9">
        <v>32.48684210526316</v>
      </c>
      <c r="BG185" s="9">
        <v>4.822368421052632</v>
      </c>
      <c r="BH185" s="9">
        <v>23.434210526315788</v>
      </c>
      <c r="BI185" s="9">
        <v>15.598684210526315</v>
      </c>
      <c r="BJ185" s="9">
        <v>5.572368421052632</v>
      </c>
      <c r="BK185" s="9">
        <v>1.6842105263157894</v>
      </c>
      <c r="BL185" s="9">
        <v>315.0723684210526</v>
      </c>
      <c r="BM185" s="9">
        <v>88.55263157894737</v>
      </c>
      <c r="BN185" s="9">
        <v>5.9605263157894735</v>
      </c>
      <c r="BO185" s="9">
        <v>62.651315789473685</v>
      </c>
      <c r="BP185" s="9">
        <v>0.875</v>
      </c>
      <c r="BQ185" s="9">
        <v>114.04605263157895</v>
      </c>
      <c r="BR185" s="9">
        <v>39.98684210526315</v>
      </c>
      <c r="BS185" s="9">
        <v>315.0723684210526</v>
      </c>
      <c r="BT185" s="9">
        <v>199.8684210526316</v>
      </c>
      <c r="BU185" s="9">
        <v>94.7828947368421</v>
      </c>
      <c r="BV185" s="9">
        <v>2.9407894736842106</v>
      </c>
      <c r="BW185" s="9">
        <v>0</v>
      </c>
      <c r="BX185" s="9">
        <v>0</v>
      </c>
      <c r="BY185" s="9">
        <v>3.875</v>
      </c>
      <c r="BZ185" s="9">
        <v>17.480263157894736</v>
      </c>
      <c r="CA185" s="9">
        <v>0</v>
      </c>
      <c r="CB185" s="9">
        <v>3.611842105263158</v>
      </c>
      <c r="CC185" s="9">
        <v>3.3157894736842106</v>
      </c>
      <c r="CD185" s="9">
        <v>10.552631578947368</v>
      </c>
      <c r="CE185" s="9">
        <v>309.82894736842104</v>
      </c>
      <c r="CF185" s="9">
        <v>305.9013157894737</v>
      </c>
      <c r="CG185" s="9">
        <v>3.9276315789473686</v>
      </c>
      <c r="CH185" s="9">
        <v>0</v>
      </c>
      <c r="CI185" s="9">
        <v>83.67763157894737</v>
      </c>
      <c r="CJ185" s="9">
        <v>204.11184210526315</v>
      </c>
      <c r="CK185" s="9">
        <v>42.078947368421055</v>
      </c>
      <c r="CL185" s="9">
        <v>52.61184210526316</v>
      </c>
      <c r="CM185" s="9">
        <v>245.71710526315786</v>
      </c>
      <c r="CN185" s="9">
        <v>27.092105263157894</v>
      </c>
      <c r="CO185" s="9">
        <v>79.24342105263159</v>
      </c>
      <c r="CP185" s="9">
        <v>57.63157894736842</v>
      </c>
      <c r="CQ185" s="9">
        <v>3.6973684210526314</v>
      </c>
      <c r="CR185" s="9">
        <v>1.3157894736842106</v>
      </c>
      <c r="CS185" s="9">
        <v>0.6842105263157895</v>
      </c>
      <c r="CT185" s="9">
        <v>245.71710526315786</v>
      </c>
      <c r="CU185" s="9">
        <v>76.05263157894737</v>
      </c>
      <c r="CV185" s="9">
        <v>46.98026315789474</v>
      </c>
      <c r="CW185" s="9">
        <v>5.190789473684211</v>
      </c>
      <c r="CX185" s="9">
        <v>11.5</v>
      </c>
      <c r="CY185" s="9">
        <v>6.631578947368421</v>
      </c>
      <c r="CZ185" s="9">
        <v>5.75</v>
      </c>
      <c r="DA185" s="9">
        <v>3.6973684210526314</v>
      </c>
      <c r="DB185" s="9">
        <v>1</v>
      </c>
      <c r="DC185" s="9">
        <v>1.506578947368421</v>
      </c>
      <c r="DD185" s="9">
        <v>0</v>
      </c>
      <c r="DE185" s="9">
        <v>165.28289473684208</v>
      </c>
      <c r="DF185" s="9">
        <v>6.572368421052631</v>
      </c>
      <c r="DG185" s="9">
        <v>36.901315789473685</v>
      </c>
      <c r="DH185" s="9">
        <v>19.625</v>
      </c>
      <c r="DI185" s="9">
        <v>56.01315789473684</v>
      </c>
      <c r="DJ185" s="9">
        <v>46.171052631578945</v>
      </c>
      <c r="DK185" s="9">
        <v>165.28289473684208</v>
      </c>
      <c r="DL185" s="9">
        <v>16.348684210526315</v>
      </c>
      <c r="DM185" s="9">
        <v>1.631578947368421</v>
      </c>
      <c r="DN185" s="9">
        <v>9.75</v>
      </c>
      <c r="DO185" s="9">
        <v>0</v>
      </c>
      <c r="DP185" s="9">
        <v>0.875</v>
      </c>
      <c r="DQ185" s="9">
        <v>23.046052631578945</v>
      </c>
      <c r="DR185" s="9">
        <v>16.55263157894737</v>
      </c>
      <c r="DS185" s="9">
        <v>11.06578947368421</v>
      </c>
      <c r="DT185" s="9">
        <v>21.460526315789473</v>
      </c>
      <c r="DU185" s="9">
        <v>4.697368421052632</v>
      </c>
      <c r="DV185" s="9">
        <v>0.6842105263157895</v>
      </c>
      <c r="DW185" s="9">
        <v>0</v>
      </c>
      <c r="DX185" s="9">
        <v>5</v>
      </c>
      <c r="DY185" s="9">
        <v>7.940789473684211</v>
      </c>
      <c r="DZ185" s="9">
        <v>5.9605263157894735</v>
      </c>
      <c r="EA185" s="9">
        <v>14.065789473684212</v>
      </c>
      <c r="EB185" s="9">
        <v>18.388157894736842</v>
      </c>
      <c r="EC185" s="9">
        <v>7.815789473684211</v>
      </c>
      <c r="ED185" s="9">
        <v>165.28289473684208</v>
      </c>
      <c r="EE185" s="9">
        <v>20.835526315789473</v>
      </c>
      <c r="EF185" s="9">
        <v>29.118421052631582</v>
      </c>
      <c r="EG185" s="9">
        <v>14.256578947368421</v>
      </c>
      <c r="EH185" s="9">
        <v>8.592105263157894</v>
      </c>
      <c r="EI185" s="9">
        <v>49.80921052631579</v>
      </c>
      <c r="EJ185" s="9">
        <v>13.256578947368421</v>
      </c>
      <c r="EK185" s="9">
        <v>5.625</v>
      </c>
      <c r="EL185" s="9">
        <v>10.585526315789473</v>
      </c>
      <c r="EM185" s="9">
        <v>13.203947368421051</v>
      </c>
      <c r="EN185" s="9">
        <v>273.7171052631579</v>
      </c>
      <c r="EO185" s="9">
        <v>68.53289473684211</v>
      </c>
      <c r="EP185" s="9">
        <v>58.94078947368421</v>
      </c>
      <c r="EQ185" s="9">
        <v>33.64473684210527</v>
      </c>
      <c r="ER185" s="9">
        <v>28.493421052631582</v>
      </c>
      <c r="ES185" s="9">
        <v>84.10526315789474</v>
      </c>
      <c r="ET185" s="9">
        <v>172.77631578947367</v>
      </c>
      <c r="EU185" s="9">
        <v>143.36184210526318</v>
      </c>
      <c r="EV185" s="9">
        <v>29.414473684210527</v>
      </c>
      <c r="EW185" s="9">
        <v>22.980263157894736</v>
      </c>
      <c r="EX185" s="9">
        <v>6.434210526315789</v>
      </c>
      <c r="EY185" s="9">
        <v>143.36184210526318</v>
      </c>
      <c r="EZ185" s="9">
        <v>131.3684210526316</v>
      </c>
      <c r="FA185" s="9">
        <v>4.434210526315789</v>
      </c>
      <c r="FB185" s="9">
        <v>2.6842105263157894</v>
      </c>
      <c r="FC185" s="9">
        <v>2.875</v>
      </c>
      <c r="FD185" s="9">
        <v>2</v>
      </c>
      <c r="FE185" s="9">
        <v>19.375</v>
      </c>
      <c r="FF185" s="9">
        <v>19.67105263157895</v>
      </c>
      <c r="FG185" s="9">
        <v>13.322368421052632</v>
      </c>
      <c r="FH185" s="9">
        <v>29.664473684210527</v>
      </c>
      <c r="FI185" s="9">
        <v>17.07236842105263</v>
      </c>
      <c r="FJ185" s="9">
        <v>13.763157894736842</v>
      </c>
      <c r="FK185" s="9">
        <v>6.434210526315789</v>
      </c>
      <c r="FL185" s="9">
        <v>4.052631578947368</v>
      </c>
      <c r="FM185" s="9">
        <v>0.875</v>
      </c>
      <c r="FN185" s="9">
        <v>7.993421052631579</v>
      </c>
      <c r="FO185" s="9">
        <v>3.138157894736842</v>
      </c>
      <c r="FP185" s="9">
        <v>1</v>
      </c>
      <c r="FQ185" s="9">
        <v>0</v>
      </c>
      <c r="FR185" s="9">
        <v>1</v>
      </c>
      <c r="FS185" s="9">
        <v>6</v>
      </c>
      <c r="FT185" s="9">
        <v>143.36184210526318</v>
      </c>
      <c r="FU185" s="9">
        <v>1.3157894736842106</v>
      </c>
      <c r="FV185" s="9">
        <v>30.11842105263158</v>
      </c>
      <c r="FW185" s="9">
        <v>6.6118421052631575</v>
      </c>
      <c r="FX185" s="9">
        <v>5.947368421052632</v>
      </c>
      <c r="FY185" s="9">
        <v>7.993421052631579</v>
      </c>
      <c r="FZ185" s="9">
        <v>3.875</v>
      </c>
      <c r="GA185" s="9">
        <v>3.4342105263157894</v>
      </c>
      <c r="GB185" s="9">
        <v>0.6842105263157895</v>
      </c>
      <c r="GC185" s="9">
        <v>9.993421052631579</v>
      </c>
      <c r="GD185" s="9">
        <v>9.381578947368421</v>
      </c>
      <c r="GE185" s="9">
        <v>18.61842105263158</v>
      </c>
      <c r="GF185" s="9">
        <v>44.4078947368421</v>
      </c>
      <c r="GG185" s="9">
        <v>39.6578947368421</v>
      </c>
      <c r="GH185" s="9">
        <v>0</v>
      </c>
      <c r="GI185" s="9">
        <v>0</v>
      </c>
      <c r="GJ185" s="9">
        <v>1</v>
      </c>
      <c r="GK185" s="9">
        <v>1.5592105263157894</v>
      </c>
      <c r="GL185" s="9">
        <v>2.1907894736842106</v>
      </c>
      <c r="GM185" s="9">
        <v>204.90131578947367</v>
      </c>
      <c r="GN185" s="9">
        <v>54.184210526315795</v>
      </c>
      <c r="GO185" s="9">
        <v>0</v>
      </c>
      <c r="GP185" s="9">
        <v>2</v>
      </c>
      <c r="GQ185" s="9">
        <v>33.26973684210526</v>
      </c>
      <c r="GR185" s="9">
        <v>2.0526315789473686</v>
      </c>
      <c r="GS185" s="9">
        <v>95.21710526315789</v>
      </c>
      <c r="GT185" s="9">
        <v>11.74342105263158</v>
      </c>
      <c r="GU185" s="9">
        <v>0</v>
      </c>
      <c r="GV185" s="9">
        <v>2.2434210526315788</v>
      </c>
      <c r="GW185" s="9">
        <v>2.3684210526315788</v>
      </c>
      <c r="GX185" s="9">
        <v>1.8223684210526314</v>
      </c>
    </row>
    <row r="186" spans="1:206" ht="12.75">
      <c r="A186" s="5" t="s">
        <v>391</v>
      </c>
      <c r="B186" s="9">
        <v>107.12</v>
      </c>
      <c r="C186" s="9">
        <v>713.6799568965517</v>
      </c>
      <c r="D186" s="9">
        <v>51.06180726600985</v>
      </c>
      <c r="E186" s="9">
        <v>85.46644088669952</v>
      </c>
      <c r="F186" s="9">
        <v>84.71620997536945</v>
      </c>
      <c r="G186" s="9">
        <v>118.42526169950739</v>
      </c>
      <c r="H186" s="9">
        <v>164.25423337438423</v>
      </c>
      <c r="I186" s="9">
        <v>143.30226293103448</v>
      </c>
      <c r="J186" s="9">
        <v>66.45374076354679</v>
      </c>
      <c r="K186" s="9">
        <v>136.52824815270938</v>
      </c>
      <c r="L186" s="9">
        <v>435.75053879310343</v>
      </c>
      <c r="M186" s="9">
        <v>141.4011699507389</v>
      </c>
      <c r="N186" s="9">
        <v>377.623460591133</v>
      </c>
      <c r="O186" s="9">
        <v>336.05649630541876</v>
      </c>
      <c r="P186" s="9">
        <v>713.6799568965517</v>
      </c>
      <c r="Q186" s="9">
        <v>0</v>
      </c>
      <c r="R186" s="9">
        <v>302.5112376847291</v>
      </c>
      <c r="S186" s="9">
        <v>83.46913485221675</v>
      </c>
      <c r="T186" s="9">
        <v>121.27301416256158</v>
      </c>
      <c r="U186" s="9">
        <v>37.44034790640394</v>
      </c>
      <c r="V186" s="9">
        <v>29.299953817733993</v>
      </c>
      <c r="W186" s="9">
        <v>28.02878694581281</v>
      </c>
      <c r="X186" s="9">
        <v>3</v>
      </c>
      <c r="Y186" s="9">
        <v>206.95304802955664</v>
      </c>
      <c r="Z186" s="9">
        <v>54.08682266009852</v>
      </c>
      <c r="AA186" s="9">
        <v>1.015625</v>
      </c>
      <c r="AB186" s="9">
        <v>31.09975369458128</v>
      </c>
      <c r="AC186" s="9">
        <v>7.218057266009852</v>
      </c>
      <c r="AD186" s="9">
        <v>450.3506773399015</v>
      </c>
      <c r="AE186" s="9">
        <v>43.23368226600985</v>
      </c>
      <c r="AF186" s="9">
        <v>118.20520320197045</v>
      </c>
      <c r="AG186" s="9">
        <v>104.4050184729064</v>
      </c>
      <c r="AH186" s="9">
        <v>36.66733374384236</v>
      </c>
      <c r="AI186" s="9">
        <v>371.3491379310345</v>
      </c>
      <c r="AJ186" s="9">
        <v>228.5133158866995</v>
      </c>
      <c r="AK186" s="9">
        <v>79.30172413793103</v>
      </c>
      <c r="AL186" s="9">
        <v>23.367149014778327</v>
      </c>
      <c r="AM186" s="9">
        <v>11.148629926108375</v>
      </c>
      <c r="AN186" s="9">
        <v>68.6599445812808</v>
      </c>
      <c r="AO186" s="9">
        <v>63.36668719211823</v>
      </c>
      <c r="AP186" s="9">
        <v>581.6533251231527</v>
      </c>
      <c r="AQ186" s="9">
        <v>626.1870381773399</v>
      </c>
      <c r="AR186" s="9">
        <v>56.90324815270936</v>
      </c>
      <c r="AS186" s="9">
        <v>7.102216748768473</v>
      </c>
      <c r="AT186" s="9">
        <v>5.184806034482759</v>
      </c>
      <c r="AU186" s="9">
        <v>18.30264778325123</v>
      </c>
      <c r="AV186" s="9">
        <v>713.6799568965517</v>
      </c>
      <c r="AW186" s="9">
        <v>590.0969057881774</v>
      </c>
      <c r="AX186" s="9">
        <v>115.26724137931035</v>
      </c>
      <c r="AY186" s="9">
        <v>2.1379310344827585</v>
      </c>
      <c r="AZ186" s="9">
        <v>0.03125</v>
      </c>
      <c r="BA186" s="9">
        <v>3.149091748768473</v>
      </c>
      <c r="BB186" s="9">
        <v>0</v>
      </c>
      <c r="BC186" s="9">
        <v>713.6799568965517</v>
      </c>
      <c r="BD186" s="9">
        <v>460.29733682266016</v>
      </c>
      <c r="BE186" s="9">
        <v>67.1393934729064</v>
      </c>
      <c r="BF186" s="9">
        <v>106.42102832512316</v>
      </c>
      <c r="BG186" s="9">
        <v>12.013161945812808</v>
      </c>
      <c r="BH186" s="9">
        <v>45.2349907635468</v>
      </c>
      <c r="BI186" s="9">
        <v>20.351524014778327</v>
      </c>
      <c r="BJ186" s="9">
        <v>2.206896551724138</v>
      </c>
      <c r="BK186" s="9">
        <v>0.015625</v>
      </c>
      <c r="BL186" s="9">
        <v>713.6799568965517</v>
      </c>
      <c r="BM186" s="9">
        <v>335.90340209359607</v>
      </c>
      <c r="BN186" s="9">
        <v>19.070735837438423</v>
      </c>
      <c r="BO186" s="9">
        <v>61.96574815270936</v>
      </c>
      <c r="BP186" s="9">
        <v>0.046875</v>
      </c>
      <c r="BQ186" s="9">
        <v>231.4269550492611</v>
      </c>
      <c r="BR186" s="9">
        <v>63.128309729064036</v>
      </c>
      <c r="BS186" s="9">
        <v>713.6799568965517</v>
      </c>
      <c r="BT186" s="9">
        <v>571.8723830049261</v>
      </c>
      <c r="BU186" s="9">
        <v>116.4232604679803</v>
      </c>
      <c r="BV186" s="9">
        <v>11.892857142857142</v>
      </c>
      <c r="BW186" s="9">
        <v>2.206896551724138</v>
      </c>
      <c r="BX186" s="9">
        <v>1.0689655172413792</v>
      </c>
      <c r="BY186" s="9">
        <v>3.1711822660098523</v>
      </c>
      <c r="BZ186" s="9">
        <v>11.28455972906404</v>
      </c>
      <c r="CA186" s="9">
        <v>0.06896551724137931</v>
      </c>
      <c r="CB186" s="9">
        <v>1.9975369458128078</v>
      </c>
      <c r="CC186" s="9">
        <v>0.08459051724137931</v>
      </c>
      <c r="CD186" s="9">
        <v>9.133466748768473</v>
      </c>
      <c r="CE186" s="9">
        <v>684.6913485221675</v>
      </c>
      <c r="CF186" s="9">
        <v>683.6913485221675</v>
      </c>
      <c r="CG186" s="9">
        <v>1</v>
      </c>
      <c r="CH186" s="9">
        <v>0</v>
      </c>
      <c r="CI186" s="9">
        <v>10.977447660098521</v>
      </c>
      <c r="CJ186" s="9">
        <v>668.6136853448276</v>
      </c>
      <c r="CK186" s="9">
        <v>185.96659482758622</v>
      </c>
      <c r="CL186" s="9">
        <v>19.262238300492612</v>
      </c>
      <c r="CM186" s="9">
        <v>510.6979679802956</v>
      </c>
      <c r="CN186" s="9">
        <v>68.88870073891626</v>
      </c>
      <c r="CO186" s="9">
        <v>189.43126539408868</v>
      </c>
      <c r="CP186" s="9">
        <v>77.97775554187193</v>
      </c>
      <c r="CQ186" s="9">
        <v>11.095751231527094</v>
      </c>
      <c r="CR186" s="9">
        <v>8.959821428571429</v>
      </c>
      <c r="CS186" s="9">
        <v>4.979910714285714</v>
      </c>
      <c r="CT186" s="9">
        <v>510.6979679802956</v>
      </c>
      <c r="CU186" s="9">
        <v>149.36476293103448</v>
      </c>
      <c r="CV186" s="9">
        <v>95.7512315270936</v>
      </c>
      <c r="CW186" s="9">
        <v>9.275862068965518</v>
      </c>
      <c r="CX186" s="9">
        <v>17.164254926108374</v>
      </c>
      <c r="CY186" s="9">
        <v>21.126539408866996</v>
      </c>
      <c r="CZ186" s="9">
        <v>6.046875</v>
      </c>
      <c r="DA186" s="9">
        <v>11.095751231527094</v>
      </c>
      <c r="DB186" s="9">
        <v>2.0689655172413794</v>
      </c>
      <c r="DC186" s="9">
        <v>2.9955357142857144</v>
      </c>
      <c r="DD186" s="9">
        <v>2.0689655172413794</v>
      </c>
      <c r="DE186" s="9">
        <v>345.25754310344826</v>
      </c>
      <c r="DF186" s="9">
        <v>21.38477524630542</v>
      </c>
      <c r="DG186" s="9">
        <v>71.82219827586206</v>
      </c>
      <c r="DH186" s="9">
        <v>57.55172413793103</v>
      </c>
      <c r="DI186" s="9">
        <v>126.65009236453201</v>
      </c>
      <c r="DJ186" s="9">
        <v>67.84875307881772</v>
      </c>
      <c r="DK186" s="9">
        <v>345.25754310344826</v>
      </c>
      <c r="DL186" s="9">
        <v>35.70658866995074</v>
      </c>
      <c r="DM186" s="9">
        <v>1.9799107142857144</v>
      </c>
      <c r="DN186" s="9">
        <v>10.50954433497537</v>
      </c>
      <c r="DO186" s="9">
        <v>2.0689655172413794</v>
      </c>
      <c r="DP186" s="9">
        <v>10.175877463054187</v>
      </c>
      <c r="DQ186" s="9">
        <v>38.34459667487685</v>
      </c>
      <c r="DR186" s="9">
        <v>59.907789408866996</v>
      </c>
      <c r="DS186" s="9">
        <v>16.00669642857143</v>
      </c>
      <c r="DT186" s="9">
        <v>19.22921798029557</v>
      </c>
      <c r="DU186" s="9">
        <v>10.084590517241379</v>
      </c>
      <c r="DV186" s="9">
        <v>5.03125</v>
      </c>
      <c r="DW186" s="9">
        <v>2</v>
      </c>
      <c r="DX186" s="9">
        <v>18.1084513546798</v>
      </c>
      <c r="DY186" s="9">
        <v>5.129002463054188</v>
      </c>
      <c r="DZ186" s="9">
        <v>34.995304802955665</v>
      </c>
      <c r="EA186" s="9">
        <v>18.075200123152708</v>
      </c>
      <c r="EB186" s="9">
        <v>44.66440886699507</v>
      </c>
      <c r="EC186" s="9">
        <v>13.240147783251233</v>
      </c>
      <c r="ED186" s="9">
        <v>345.25754310344826</v>
      </c>
      <c r="EE186" s="9">
        <v>33.27963362068966</v>
      </c>
      <c r="EF186" s="9">
        <v>40.62269088669951</v>
      </c>
      <c r="EG186" s="9">
        <v>44.47806342364532</v>
      </c>
      <c r="EH186" s="9">
        <v>23.71867302955665</v>
      </c>
      <c r="EI186" s="9">
        <v>87.48960899014779</v>
      </c>
      <c r="EJ186" s="9">
        <v>31.1553263546798</v>
      </c>
      <c r="EK186" s="9">
        <v>29.075200123152708</v>
      </c>
      <c r="EL186" s="9">
        <v>23.22475369458128</v>
      </c>
      <c r="EM186" s="9">
        <v>32.213592980295566</v>
      </c>
      <c r="EN186" s="9">
        <v>577.1517087438424</v>
      </c>
      <c r="EO186" s="9">
        <v>189.89516625615767</v>
      </c>
      <c r="EP186" s="9">
        <v>132.0123922413793</v>
      </c>
      <c r="EQ186" s="9">
        <v>67.10006157635469</v>
      </c>
      <c r="ER186" s="9">
        <v>66.53717672413794</v>
      </c>
      <c r="ES186" s="9">
        <v>121.60691194581281</v>
      </c>
      <c r="ET186" s="9">
        <v>313.935729679803</v>
      </c>
      <c r="EU186" s="9">
        <v>302.5112376847291</v>
      </c>
      <c r="EV186" s="9">
        <v>11.424491995073891</v>
      </c>
      <c r="EW186" s="9">
        <v>6.168719211822659</v>
      </c>
      <c r="EX186" s="9">
        <v>5.255772783251231</v>
      </c>
      <c r="EY186" s="9">
        <v>302.5112376847291</v>
      </c>
      <c r="EZ186" s="9">
        <v>163.54056342364532</v>
      </c>
      <c r="FA186" s="9">
        <v>115.66802647783251</v>
      </c>
      <c r="FB186" s="9">
        <v>15.064501231527094</v>
      </c>
      <c r="FC186" s="9">
        <v>6.137931034482759</v>
      </c>
      <c r="FD186" s="9">
        <v>2.1002155172413794</v>
      </c>
      <c r="FE186" s="9">
        <v>38.1089131773399</v>
      </c>
      <c r="FF186" s="9">
        <v>45.36022167487685</v>
      </c>
      <c r="FG186" s="9">
        <v>32.45820504926109</v>
      </c>
      <c r="FH186" s="9">
        <v>62.608143472906406</v>
      </c>
      <c r="FI186" s="9">
        <v>55.20397167487685</v>
      </c>
      <c r="FJ186" s="9">
        <v>15.302647783251233</v>
      </c>
      <c r="FK186" s="9">
        <v>9.21559421182266</v>
      </c>
      <c r="FL186" s="9">
        <v>16.060036945812808</v>
      </c>
      <c r="FM186" s="9">
        <v>1.0689655172413792</v>
      </c>
      <c r="FN186" s="9">
        <v>4.979910714285714</v>
      </c>
      <c r="FO186" s="9">
        <v>13.011160714285715</v>
      </c>
      <c r="FP186" s="9">
        <v>1.1022167487684729</v>
      </c>
      <c r="FQ186" s="9">
        <v>0</v>
      </c>
      <c r="FR186" s="9">
        <v>1.015625</v>
      </c>
      <c r="FS186" s="9">
        <v>7.015625</v>
      </c>
      <c r="FT186" s="9">
        <v>302.5112376847291</v>
      </c>
      <c r="FU186" s="9">
        <v>2</v>
      </c>
      <c r="FV186" s="9">
        <v>77.34613608374384</v>
      </c>
      <c r="FW186" s="9">
        <v>35.097521551724135</v>
      </c>
      <c r="FX186" s="9">
        <v>10.264932266009854</v>
      </c>
      <c r="FY186" s="9">
        <v>4.979910714285714</v>
      </c>
      <c r="FZ186" s="9">
        <v>2</v>
      </c>
      <c r="GA186" s="9">
        <v>1.9799107142857144</v>
      </c>
      <c r="GB186" s="9">
        <v>1</v>
      </c>
      <c r="GC186" s="9">
        <v>12.975446428571429</v>
      </c>
      <c r="GD186" s="9">
        <v>25.133466748768473</v>
      </c>
      <c r="GE186" s="9">
        <v>41.32027401477833</v>
      </c>
      <c r="GF186" s="9">
        <v>101.6891933497537</v>
      </c>
      <c r="GG186" s="9">
        <v>68.5934421182266</v>
      </c>
      <c r="GH186" s="9">
        <v>0</v>
      </c>
      <c r="GI186" s="9">
        <v>18.995535714285715</v>
      </c>
      <c r="GJ186" s="9">
        <v>0</v>
      </c>
      <c r="GK186" s="9">
        <v>10</v>
      </c>
      <c r="GL186" s="9">
        <v>4.100215517241379</v>
      </c>
      <c r="GM186" s="9">
        <v>447.979756773399</v>
      </c>
      <c r="GN186" s="9">
        <v>87.01970443349754</v>
      </c>
      <c r="GO186" s="9">
        <v>0</v>
      </c>
      <c r="GP186" s="9">
        <v>2</v>
      </c>
      <c r="GQ186" s="9">
        <v>69.27693965517241</v>
      </c>
      <c r="GR186" s="9">
        <v>0.9642857142857143</v>
      </c>
      <c r="GS186" s="9">
        <v>206.8917025862069</v>
      </c>
      <c r="GT186" s="9">
        <v>33.44435036945813</v>
      </c>
      <c r="GU186" s="9">
        <v>3</v>
      </c>
      <c r="GV186" s="9">
        <v>2.1379310344827585</v>
      </c>
      <c r="GW186" s="9">
        <v>39.26493226600985</v>
      </c>
      <c r="GX186" s="9">
        <v>3.9799107142857144</v>
      </c>
    </row>
    <row r="187" spans="1:206" ht="12.75">
      <c r="A187" s="5" t="s">
        <v>392</v>
      </c>
      <c r="B187" s="9">
        <v>87.53</v>
      </c>
      <c r="C187" s="9">
        <v>8205.724137931034</v>
      </c>
      <c r="D187" s="9">
        <v>476.6379310344828</v>
      </c>
      <c r="E187" s="9">
        <v>1022.7931034482758</v>
      </c>
      <c r="F187" s="9">
        <v>1465.6724137931035</v>
      </c>
      <c r="G187" s="9">
        <v>1450.103448275862</v>
      </c>
      <c r="H187" s="9">
        <v>1809.3793103448274</v>
      </c>
      <c r="I187" s="9">
        <v>1330.9827586206898</v>
      </c>
      <c r="J187" s="9">
        <v>650.1551724137931</v>
      </c>
      <c r="K187" s="9">
        <v>1499.4310344827586</v>
      </c>
      <c r="L187" s="9">
        <v>5288.948275862069</v>
      </c>
      <c r="M187" s="9">
        <v>1417.344827586207</v>
      </c>
      <c r="N187" s="9">
        <v>4041.362068965517</v>
      </c>
      <c r="O187" s="9">
        <v>4164.362068965517</v>
      </c>
      <c r="P187" s="9">
        <v>8103.724137931034</v>
      </c>
      <c r="Q187" s="9">
        <v>102</v>
      </c>
      <c r="R187" s="9">
        <v>3744.206896551724</v>
      </c>
      <c r="S187" s="9">
        <v>1341.0344827586207</v>
      </c>
      <c r="T187" s="9">
        <v>1287.8620689655172</v>
      </c>
      <c r="U187" s="9">
        <v>521.1551724137931</v>
      </c>
      <c r="V187" s="9">
        <v>402.2758620689655</v>
      </c>
      <c r="W187" s="9">
        <v>154.8793103448276</v>
      </c>
      <c r="X187" s="9">
        <v>37</v>
      </c>
      <c r="Y187" s="9">
        <v>2385.293103448276</v>
      </c>
      <c r="Z187" s="9">
        <v>880.8793103448276</v>
      </c>
      <c r="AA187" s="9">
        <v>140</v>
      </c>
      <c r="AB187" s="9">
        <v>224.63793103448276</v>
      </c>
      <c r="AC187" s="9">
        <v>73.63793103448276</v>
      </c>
      <c r="AD187" s="9">
        <v>3770.6206896551726</v>
      </c>
      <c r="AE187" s="9">
        <v>1170.6379310344828</v>
      </c>
      <c r="AF187" s="9">
        <v>1706.5862068965516</v>
      </c>
      <c r="AG187" s="9">
        <v>665.1896551724137</v>
      </c>
      <c r="AH187" s="9">
        <v>201.79310344827587</v>
      </c>
      <c r="AI187" s="9">
        <v>4387.48275862069</v>
      </c>
      <c r="AJ187" s="9">
        <v>2375.293103448276</v>
      </c>
      <c r="AK187" s="9">
        <v>1040.0344827586207</v>
      </c>
      <c r="AL187" s="9">
        <v>298.3965517241379</v>
      </c>
      <c r="AM187" s="9">
        <v>104.51724137931035</v>
      </c>
      <c r="AN187" s="9">
        <v>720.4310344827586</v>
      </c>
      <c r="AO187" s="9">
        <v>893.1551724137931</v>
      </c>
      <c r="AP187" s="9">
        <v>6592.137931034483</v>
      </c>
      <c r="AQ187" s="9">
        <v>7423.258620689655</v>
      </c>
      <c r="AR187" s="9">
        <v>454.4310344827586</v>
      </c>
      <c r="AS187" s="9">
        <v>69.75862068965517</v>
      </c>
      <c r="AT187" s="9">
        <v>75.75862068965517</v>
      </c>
      <c r="AU187" s="9">
        <v>182.51724137931035</v>
      </c>
      <c r="AV187" s="9">
        <v>8205.724137931034</v>
      </c>
      <c r="AW187" s="9">
        <v>7378.98275862069</v>
      </c>
      <c r="AX187" s="9">
        <v>582.3448275862069</v>
      </c>
      <c r="AY187" s="9">
        <v>21.758620689655174</v>
      </c>
      <c r="AZ187" s="9">
        <v>67</v>
      </c>
      <c r="BA187" s="9">
        <v>53.758620689655174</v>
      </c>
      <c r="BB187" s="9">
        <v>55</v>
      </c>
      <c r="BC187" s="9">
        <v>8205.724137931034</v>
      </c>
      <c r="BD187" s="9">
        <v>6018.241379310345</v>
      </c>
      <c r="BE187" s="9">
        <v>466.1896551724138</v>
      </c>
      <c r="BF187" s="9">
        <v>1169.2241379310344</v>
      </c>
      <c r="BG187" s="9">
        <v>107.87931034482759</v>
      </c>
      <c r="BH187" s="9">
        <v>201.1551724137931</v>
      </c>
      <c r="BI187" s="9">
        <v>113.39655172413794</v>
      </c>
      <c r="BJ187" s="9">
        <v>122.63793103448276</v>
      </c>
      <c r="BK187" s="9">
        <v>7</v>
      </c>
      <c r="BL187" s="9">
        <v>8205.724137931034</v>
      </c>
      <c r="BM187" s="9">
        <v>3516.844827586207</v>
      </c>
      <c r="BN187" s="9">
        <v>262.6379310344828</v>
      </c>
      <c r="BO187" s="9">
        <v>420.4310344827586</v>
      </c>
      <c r="BP187" s="9">
        <v>22</v>
      </c>
      <c r="BQ187" s="9">
        <v>3366.655172413793</v>
      </c>
      <c r="BR187" s="9">
        <v>564.3965517241379</v>
      </c>
      <c r="BS187" s="9">
        <v>8205.724137931034</v>
      </c>
      <c r="BT187" s="9">
        <v>7250.4655172413795</v>
      </c>
      <c r="BU187" s="9">
        <v>655.2241379310344</v>
      </c>
      <c r="BV187" s="9">
        <v>31</v>
      </c>
      <c r="BW187" s="9">
        <v>24.637931034482758</v>
      </c>
      <c r="BX187" s="9">
        <v>10.879310344827587</v>
      </c>
      <c r="BY187" s="9">
        <v>123.63793103448276</v>
      </c>
      <c r="BZ187" s="9">
        <v>242.39655172413794</v>
      </c>
      <c r="CA187" s="9">
        <v>26.879310344827587</v>
      </c>
      <c r="CB187" s="9">
        <v>48.87931034482759</v>
      </c>
      <c r="CC187" s="9">
        <v>48.87931034482759</v>
      </c>
      <c r="CD187" s="9">
        <v>117.75862068965517</v>
      </c>
      <c r="CE187" s="9">
        <v>7926.8448275862065</v>
      </c>
      <c r="CF187" s="9">
        <v>7829.8448275862065</v>
      </c>
      <c r="CG187" s="9">
        <v>81</v>
      </c>
      <c r="CH187" s="9">
        <v>16</v>
      </c>
      <c r="CI187" s="9">
        <v>66.87931034482759</v>
      </c>
      <c r="CJ187" s="9">
        <v>7809.086206896552</v>
      </c>
      <c r="CK187" s="9">
        <v>2657.706896551724</v>
      </c>
      <c r="CL187" s="9">
        <v>243.39655172413794</v>
      </c>
      <c r="CM187" s="9">
        <v>6056.137931034483</v>
      </c>
      <c r="CN187" s="9">
        <v>1042.8275862068965</v>
      </c>
      <c r="CO187" s="9">
        <v>2285.741379310345</v>
      </c>
      <c r="CP187" s="9">
        <v>469.7068965517241</v>
      </c>
      <c r="CQ187" s="9">
        <v>328.87931034482756</v>
      </c>
      <c r="CR187" s="9">
        <v>78</v>
      </c>
      <c r="CS187" s="9">
        <v>22</v>
      </c>
      <c r="CT187" s="9">
        <v>6056.137931034483</v>
      </c>
      <c r="CU187" s="9">
        <v>1828.9827586206898</v>
      </c>
      <c r="CV187" s="9">
        <v>924.3103448275863</v>
      </c>
      <c r="CW187" s="9">
        <v>184.51724137931035</v>
      </c>
      <c r="CX187" s="9">
        <v>268.51724137931035</v>
      </c>
      <c r="CY187" s="9">
        <v>298.6379310344828</v>
      </c>
      <c r="CZ187" s="9">
        <v>153</v>
      </c>
      <c r="DA187" s="9">
        <v>328.87931034482756</v>
      </c>
      <c r="DB187" s="9">
        <v>104.87931034482759</v>
      </c>
      <c r="DC187" s="9">
        <v>77</v>
      </c>
      <c r="DD187" s="9">
        <v>51.87931034482759</v>
      </c>
      <c r="DE187" s="9">
        <v>3876.2758620689656</v>
      </c>
      <c r="DF187" s="9">
        <v>319.2758620689655</v>
      </c>
      <c r="DG187" s="9">
        <v>895.0689655172414</v>
      </c>
      <c r="DH187" s="9">
        <v>798.0344827586207</v>
      </c>
      <c r="DI187" s="9">
        <v>1294.9482758620688</v>
      </c>
      <c r="DJ187" s="9">
        <v>568.948275862069</v>
      </c>
      <c r="DK187" s="9">
        <v>3876.2758620689656</v>
      </c>
      <c r="DL187" s="9">
        <v>141.31034482758622</v>
      </c>
      <c r="DM187" s="9">
        <v>85</v>
      </c>
      <c r="DN187" s="9">
        <v>232.1551724137931</v>
      </c>
      <c r="DO187" s="9">
        <v>45.87931034482759</v>
      </c>
      <c r="DP187" s="9">
        <v>149.75862068965517</v>
      </c>
      <c r="DQ187" s="9">
        <v>398.2758620689655</v>
      </c>
      <c r="DR187" s="9">
        <v>666.6379310344828</v>
      </c>
      <c r="DS187" s="9">
        <v>187</v>
      </c>
      <c r="DT187" s="9">
        <v>216.63793103448276</v>
      </c>
      <c r="DU187" s="9">
        <v>72.87931034482759</v>
      </c>
      <c r="DV187" s="9">
        <v>43</v>
      </c>
      <c r="DW187" s="9">
        <v>21</v>
      </c>
      <c r="DX187" s="9">
        <v>185.51724137931035</v>
      </c>
      <c r="DY187" s="9">
        <v>147.75862068965517</v>
      </c>
      <c r="DZ187" s="9">
        <v>265.87931034482756</v>
      </c>
      <c r="EA187" s="9">
        <v>251.63793103448276</v>
      </c>
      <c r="EB187" s="9">
        <v>644.4310344827586</v>
      </c>
      <c r="EC187" s="9">
        <v>121.51724137931035</v>
      </c>
      <c r="ED187" s="9">
        <v>3876.2758620689656</v>
      </c>
      <c r="EE187" s="9">
        <v>258.15517241379314</v>
      </c>
      <c r="EF187" s="9">
        <v>472.7931034482759</v>
      </c>
      <c r="EG187" s="9">
        <v>371.0344827586207</v>
      </c>
      <c r="EH187" s="9">
        <v>395.7931034482759</v>
      </c>
      <c r="EI187" s="9">
        <v>694.0689655172414</v>
      </c>
      <c r="EJ187" s="9">
        <v>413.51724137931035</v>
      </c>
      <c r="EK187" s="9">
        <v>395.6379310344828</v>
      </c>
      <c r="EL187" s="9">
        <v>355.6379310344828</v>
      </c>
      <c r="EM187" s="9">
        <v>519.6379310344828</v>
      </c>
      <c r="EN187" s="9">
        <v>6706.293103448275</v>
      </c>
      <c r="EO187" s="9">
        <v>2315.706896551724</v>
      </c>
      <c r="EP187" s="9">
        <v>1779.3103448275863</v>
      </c>
      <c r="EQ187" s="9">
        <v>928.4655172413793</v>
      </c>
      <c r="ER187" s="9">
        <v>570.4310344827586</v>
      </c>
      <c r="ES187" s="9">
        <v>1112.3793103448274</v>
      </c>
      <c r="ET187" s="9">
        <v>4026.241379310345</v>
      </c>
      <c r="EU187" s="9">
        <v>3744.206896551724</v>
      </c>
      <c r="EV187" s="9">
        <v>282.0344827586207</v>
      </c>
      <c r="EW187" s="9">
        <v>67.51724137931035</v>
      </c>
      <c r="EX187" s="9">
        <v>214.51724137931035</v>
      </c>
      <c r="EY187" s="9">
        <v>3744.206896551724</v>
      </c>
      <c r="EZ187" s="9">
        <v>1049.5344827586207</v>
      </c>
      <c r="FA187" s="9">
        <v>1068.155172413793</v>
      </c>
      <c r="FB187" s="9">
        <v>978.8793103448276</v>
      </c>
      <c r="FC187" s="9">
        <v>642.7586206896551</v>
      </c>
      <c r="FD187" s="9">
        <v>4.879310344827586</v>
      </c>
      <c r="FE187" s="9">
        <v>526.7586206896551</v>
      </c>
      <c r="FF187" s="9">
        <v>814.2758620689656</v>
      </c>
      <c r="FG187" s="9">
        <v>258.15517241379314</v>
      </c>
      <c r="FH187" s="9">
        <v>519.1896551724137</v>
      </c>
      <c r="FI187" s="9">
        <v>474.2758620689655</v>
      </c>
      <c r="FJ187" s="9">
        <v>208.51724137931035</v>
      </c>
      <c r="FK187" s="9">
        <v>179.51724137931035</v>
      </c>
      <c r="FL187" s="9">
        <v>186.8793103448276</v>
      </c>
      <c r="FM187" s="9">
        <v>27.879310344827587</v>
      </c>
      <c r="FN187" s="9">
        <v>264</v>
      </c>
      <c r="FO187" s="9">
        <v>150</v>
      </c>
      <c r="FP187" s="9">
        <v>47.758620689655174</v>
      </c>
      <c r="FQ187" s="9">
        <v>8</v>
      </c>
      <c r="FR187" s="9">
        <v>12</v>
      </c>
      <c r="FS187" s="9">
        <v>67</v>
      </c>
      <c r="FT187" s="9">
        <v>3744.206896551724</v>
      </c>
      <c r="FU187" s="9">
        <v>158</v>
      </c>
      <c r="FV187" s="9">
        <v>972.9137931034483</v>
      </c>
      <c r="FW187" s="9">
        <v>391.6379310344828</v>
      </c>
      <c r="FX187" s="9">
        <v>198.63793103448276</v>
      </c>
      <c r="FY187" s="9">
        <v>262</v>
      </c>
      <c r="FZ187" s="9">
        <v>102</v>
      </c>
      <c r="GA187" s="9">
        <v>46</v>
      </c>
      <c r="GB187" s="9">
        <v>114</v>
      </c>
      <c r="GC187" s="9">
        <v>220</v>
      </c>
      <c r="GD187" s="9">
        <v>306.7586206896552</v>
      </c>
      <c r="GE187" s="9">
        <v>277.3965517241379</v>
      </c>
      <c r="GF187" s="9">
        <v>985.551724137931</v>
      </c>
      <c r="GG187" s="9">
        <v>672.6724137931035</v>
      </c>
      <c r="GH187" s="9">
        <v>0</v>
      </c>
      <c r="GI187" s="9">
        <v>225</v>
      </c>
      <c r="GJ187" s="9">
        <v>21</v>
      </c>
      <c r="GK187" s="9">
        <v>28</v>
      </c>
      <c r="GL187" s="9">
        <v>38.87931034482759</v>
      </c>
      <c r="GM187" s="9">
        <v>5134.586206896552</v>
      </c>
      <c r="GN187" s="9">
        <v>642.4655172413793</v>
      </c>
      <c r="GO187" s="9">
        <v>0</v>
      </c>
      <c r="GP187" s="9">
        <v>43</v>
      </c>
      <c r="GQ187" s="9">
        <v>515.9137931034483</v>
      </c>
      <c r="GR187" s="9">
        <v>32</v>
      </c>
      <c r="GS187" s="9">
        <v>1910.896551724138</v>
      </c>
      <c r="GT187" s="9">
        <v>530.9137931034483</v>
      </c>
      <c r="GU187" s="9">
        <v>6</v>
      </c>
      <c r="GV187" s="9">
        <v>44.758620689655174</v>
      </c>
      <c r="GW187" s="9">
        <v>1275.6379310344828</v>
      </c>
      <c r="GX187" s="9">
        <v>133</v>
      </c>
    </row>
    <row r="188" spans="1:206" ht="12.75">
      <c r="A188" s="5" t="s">
        <v>1</v>
      </c>
      <c r="B188" s="9">
        <v>25659</v>
      </c>
      <c r="C188" s="9">
        <v>232132.00000000003</v>
      </c>
      <c r="D188" s="9">
        <v>12705</v>
      </c>
      <c r="E188" s="9">
        <v>28693</v>
      </c>
      <c r="F188" s="9">
        <v>34805</v>
      </c>
      <c r="G188" s="9">
        <v>43325</v>
      </c>
      <c r="H188" s="9">
        <v>52600</v>
      </c>
      <c r="I188" s="9">
        <v>40827.00000000001</v>
      </c>
      <c r="J188" s="9">
        <v>19176.999999999993</v>
      </c>
      <c r="K188" s="9">
        <v>41398.00000000001</v>
      </c>
      <c r="L188" s="9">
        <v>147694</v>
      </c>
      <c r="M188" s="9">
        <v>43040</v>
      </c>
      <c r="N188" s="9">
        <v>113471</v>
      </c>
      <c r="O188" s="9">
        <v>118660.99999999997</v>
      </c>
      <c r="P188" s="9">
        <v>228363.99999999994</v>
      </c>
      <c r="Q188" s="9">
        <v>3768</v>
      </c>
      <c r="R188" s="9">
        <v>102091</v>
      </c>
      <c r="S188" s="9">
        <v>32378</v>
      </c>
      <c r="T188" s="9">
        <v>37460.00000000001</v>
      </c>
      <c r="U188" s="9">
        <v>15135.000000000004</v>
      </c>
      <c r="V188" s="9">
        <v>11740</v>
      </c>
      <c r="W188" s="9">
        <v>4061.9999999999995</v>
      </c>
      <c r="X188" s="9">
        <v>1316</v>
      </c>
      <c r="Y188" s="9">
        <v>68600.00000000001</v>
      </c>
      <c r="Z188" s="9">
        <v>13453</v>
      </c>
      <c r="AA188" s="9">
        <v>5865</v>
      </c>
      <c r="AB188" s="9">
        <v>10078.999999999998</v>
      </c>
      <c r="AC188" s="9">
        <v>2380</v>
      </c>
      <c r="AD188" s="9">
        <v>125509</v>
      </c>
      <c r="AE188" s="9">
        <v>21064.999999999996</v>
      </c>
      <c r="AF188" s="9">
        <v>47274</v>
      </c>
      <c r="AG188" s="9">
        <v>26088.999999999996</v>
      </c>
      <c r="AH188" s="9">
        <v>7663.000000000002</v>
      </c>
      <c r="AI188" s="9">
        <v>125630</v>
      </c>
      <c r="AJ188" s="9">
        <v>69406</v>
      </c>
      <c r="AK188" s="9">
        <v>26942</v>
      </c>
      <c r="AL188" s="9">
        <v>7805</v>
      </c>
      <c r="AM188" s="9">
        <v>2349</v>
      </c>
      <c r="AN188" s="9">
        <v>18767</v>
      </c>
      <c r="AO188" s="9">
        <v>24320</v>
      </c>
      <c r="AP188" s="9">
        <v>189045</v>
      </c>
      <c r="AQ188" s="9">
        <v>211139.00000000003</v>
      </c>
      <c r="AR188" s="9">
        <v>12281.999999999998</v>
      </c>
      <c r="AS188" s="9">
        <v>1801.0000000000002</v>
      </c>
      <c r="AT188" s="9">
        <v>1607</v>
      </c>
      <c r="AU188" s="9">
        <v>5303</v>
      </c>
      <c r="AV188" s="9">
        <v>232132.00000000003</v>
      </c>
      <c r="AW188" s="9">
        <v>185430</v>
      </c>
      <c r="AX188" s="9">
        <v>34135</v>
      </c>
      <c r="AY188" s="9">
        <v>1389</v>
      </c>
      <c r="AZ188" s="9">
        <v>3424.999999999999</v>
      </c>
      <c r="BA188" s="9">
        <v>4311</v>
      </c>
      <c r="BB188" s="9">
        <v>1865.9999999999998</v>
      </c>
      <c r="BC188" s="9">
        <v>232132.00000000003</v>
      </c>
      <c r="BD188" s="9">
        <v>142789</v>
      </c>
      <c r="BE188" s="9">
        <v>23584.000000000007</v>
      </c>
      <c r="BF188" s="9">
        <v>35193.99999999999</v>
      </c>
      <c r="BG188" s="9">
        <v>5372</v>
      </c>
      <c r="BH188" s="9">
        <v>10279.999999999998</v>
      </c>
      <c r="BI188" s="9">
        <v>6735.000000000001</v>
      </c>
      <c r="BJ188" s="9">
        <v>7592.999999999999</v>
      </c>
      <c r="BK188" s="9">
        <v>585</v>
      </c>
      <c r="BL188" s="9">
        <v>232132.00000000003</v>
      </c>
      <c r="BM188" s="9">
        <v>85550</v>
      </c>
      <c r="BN188" s="9">
        <v>17677</v>
      </c>
      <c r="BO188" s="9">
        <v>21235</v>
      </c>
      <c r="BP188" s="9">
        <v>691.0000000000001</v>
      </c>
      <c r="BQ188" s="9">
        <v>86640.99999999997</v>
      </c>
      <c r="BR188" s="9">
        <v>18441.999999999996</v>
      </c>
      <c r="BS188" s="9">
        <v>232132.00000000003</v>
      </c>
      <c r="BT188" s="9">
        <v>179271.00000000003</v>
      </c>
      <c r="BU188" s="9">
        <v>37058</v>
      </c>
      <c r="BV188" s="9">
        <v>1267.0000000000002</v>
      </c>
      <c r="BW188" s="9">
        <v>1318</v>
      </c>
      <c r="BX188" s="9">
        <v>681</v>
      </c>
      <c r="BY188" s="9">
        <v>6904.999999999997</v>
      </c>
      <c r="BZ188" s="9">
        <v>13172</v>
      </c>
      <c r="CA188" s="9">
        <v>1740</v>
      </c>
      <c r="CB188" s="9">
        <v>3103.0000000000005</v>
      </c>
      <c r="CC188" s="9">
        <v>2686</v>
      </c>
      <c r="CD188" s="9">
        <v>5643</v>
      </c>
      <c r="CE188" s="9">
        <v>224605.99999999994</v>
      </c>
      <c r="CF188" s="9">
        <v>221967</v>
      </c>
      <c r="CG188" s="9">
        <v>2285</v>
      </c>
      <c r="CH188" s="9">
        <v>354</v>
      </c>
      <c r="CI188" s="9">
        <v>12039.000000000004</v>
      </c>
      <c r="CJ188" s="9">
        <v>208009.99999999997</v>
      </c>
      <c r="CK188" s="9">
        <v>48451</v>
      </c>
      <c r="CL188" s="9">
        <v>15892.000000000002</v>
      </c>
      <c r="CM188" s="9">
        <v>171557</v>
      </c>
      <c r="CN188" s="9">
        <v>26000</v>
      </c>
      <c r="CO188" s="9">
        <v>67706</v>
      </c>
      <c r="CP188" s="9">
        <v>18925</v>
      </c>
      <c r="CQ188" s="9">
        <v>6817.000000000001</v>
      </c>
      <c r="CR188" s="9">
        <v>2639.0000000000005</v>
      </c>
      <c r="CS188" s="9">
        <v>558</v>
      </c>
      <c r="CT188" s="9">
        <v>171557</v>
      </c>
      <c r="CU188" s="9">
        <v>48911.99999999999</v>
      </c>
      <c r="CV188" s="9">
        <v>27496</v>
      </c>
      <c r="CW188" s="9">
        <v>5468</v>
      </c>
      <c r="CX188" s="9">
        <v>6437.999999999999</v>
      </c>
      <c r="CY188" s="9">
        <v>6610</v>
      </c>
      <c r="CZ188" s="9">
        <v>2899.9999999999995</v>
      </c>
      <c r="DA188" s="9">
        <v>6817.000000000001</v>
      </c>
      <c r="DB188" s="9">
        <v>1945</v>
      </c>
      <c r="DC188" s="9">
        <v>1560</v>
      </c>
      <c r="DD188" s="9">
        <v>631</v>
      </c>
      <c r="DE188" s="9">
        <v>115269.99999999999</v>
      </c>
      <c r="DF188" s="9">
        <v>8329</v>
      </c>
      <c r="DG188" s="9">
        <v>24660</v>
      </c>
      <c r="DH188" s="9">
        <v>20473.000000000004</v>
      </c>
      <c r="DI188" s="9">
        <v>43649</v>
      </c>
      <c r="DJ188" s="9">
        <v>18159</v>
      </c>
      <c r="DK188" s="9">
        <v>115269.99999999999</v>
      </c>
      <c r="DL188" s="9">
        <v>4978</v>
      </c>
      <c r="DM188" s="9">
        <v>1414</v>
      </c>
      <c r="DN188" s="9">
        <v>6603.000000000001</v>
      </c>
      <c r="DO188" s="9">
        <v>893</v>
      </c>
      <c r="DP188" s="9">
        <v>1515.0000000000002</v>
      </c>
      <c r="DQ188" s="9">
        <v>11278</v>
      </c>
      <c r="DR188" s="9">
        <v>17218.999999999996</v>
      </c>
      <c r="DS188" s="9">
        <v>5794</v>
      </c>
      <c r="DT188" s="9">
        <v>10533</v>
      </c>
      <c r="DU188" s="9">
        <v>2750.999999999999</v>
      </c>
      <c r="DV188" s="9">
        <v>1447</v>
      </c>
      <c r="DW188" s="9">
        <v>1536.9999999999998</v>
      </c>
      <c r="DX188" s="9">
        <v>5150.000000000001</v>
      </c>
      <c r="DY188" s="9">
        <v>4556.000000000001</v>
      </c>
      <c r="DZ188" s="9">
        <v>7655.000000000001</v>
      </c>
      <c r="EA188" s="9">
        <v>8735.999999999998</v>
      </c>
      <c r="EB188" s="9">
        <v>17520.999999999993</v>
      </c>
      <c r="EC188" s="9">
        <v>5690</v>
      </c>
      <c r="ED188" s="9">
        <v>115269.99999999999</v>
      </c>
      <c r="EE188" s="9">
        <v>11221.000000000002</v>
      </c>
      <c r="EF188" s="9">
        <v>16870.000000000004</v>
      </c>
      <c r="EG188" s="9">
        <v>12681</v>
      </c>
      <c r="EH188" s="9">
        <v>11176.999999999998</v>
      </c>
      <c r="EI188" s="9">
        <v>19505.000000000004</v>
      </c>
      <c r="EJ188" s="9">
        <v>11854</v>
      </c>
      <c r="EK188" s="9">
        <v>9402</v>
      </c>
      <c r="EL188" s="9">
        <v>9408</v>
      </c>
      <c r="EM188" s="9">
        <v>13152</v>
      </c>
      <c r="EN188" s="9">
        <v>190734</v>
      </c>
      <c r="EO188" s="9">
        <v>48624</v>
      </c>
      <c r="EP188" s="9">
        <v>46719.00000000001</v>
      </c>
      <c r="EQ188" s="9">
        <v>27454</v>
      </c>
      <c r="ER188" s="9">
        <v>17638.999999999996</v>
      </c>
      <c r="ES188" s="9">
        <v>50298</v>
      </c>
      <c r="ET188" s="9">
        <v>111439.99999999999</v>
      </c>
      <c r="EU188" s="9">
        <v>102090.99999999999</v>
      </c>
      <c r="EV188" s="9">
        <v>9349.000000000004</v>
      </c>
      <c r="EW188" s="9">
        <v>6355.999999999999</v>
      </c>
      <c r="EX188" s="9">
        <v>2992.999999999999</v>
      </c>
      <c r="EY188" s="9">
        <v>102017.99999999999</v>
      </c>
      <c r="EZ188" s="9">
        <v>43126.00000000001</v>
      </c>
      <c r="FA188" s="9">
        <v>29139.000000000007</v>
      </c>
      <c r="FB188" s="9">
        <v>15905.000000000004</v>
      </c>
      <c r="FC188" s="9">
        <v>13444.000000000005</v>
      </c>
      <c r="FD188" s="9">
        <v>404.0000000000003</v>
      </c>
      <c r="FE188" s="9">
        <v>13752.000000000002</v>
      </c>
      <c r="FF188" s="9">
        <v>18626</v>
      </c>
      <c r="FG188" s="9">
        <v>8750.999999999998</v>
      </c>
      <c r="FH188" s="9">
        <v>15552.000000000004</v>
      </c>
      <c r="FI188" s="9">
        <v>14489.999999999996</v>
      </c>
      <c r="FJ188" s="9">
        <v>5763.999999999997</v>
      </c>
      <c r="FK188" s="9">
        <v>5221.000000000003</v>
      </c>
      <c r="FL188" s="9">
        <v>4381</v>
      </c>
      <c r="FM188" s="9">
        <v>555.0000000000001</v>
      </c>
      <c r="FN188" s="9">
        <v>6280.000000000002</v>
      </c>
      <c r="FO188" s="9">
        <v>3570.999999999998</v>
      </c>
      <c r="FP188" s="9">
        <v>1580.9999999999989</v>
      </c>
      <c r="FQ188" s="9">
        <v>64</v>
      </c>
      <c r="FR188" s="9">
        <v>358.0000000000001</v>
      </c>
      <c r="FS188" s="9">
        <v>3145</v>
      </c>
      <c r="FT188" s="9">
        <v>102090.99999999999</v>
      </c>
      <c r="FU188" s="9">
        <v>3035.9999999999995</v>
      </c>
      <c r="FV188" s="9">
        <v>26731.999999999996</v>
      </c>
      <c r="FW188" s="9">
        <v>10108.999999999996</v>
      </c>
      <c r="FX188" s="9">
        <v>5758.999999999997</v>
      </c>
      <c r="FY188" s="9">
        <v>6261.000000000002</v>
      </c>
      <c r="FZ188" s="9">
        <v>2483.000000000001</v>
      </c>
      <c r="GA188" s="9">
        <v>1564.0000000000005</v>
      </c>
      <c r="GB188" s="9">
        <v>2214</v>
      </c>
      <c r="GC188" s="9">
        <v>5911.000000000001</v>
      </c>
      <c r="GD188" s="9">
        <v>7840.999999999997</v>
      </c>
      <c r="GE188" s="9">
        <v>9880</v>
      </c>
      <c r="GF188" s="9">
        <v>28664.000000000004</v>
      </c>
      <c r="GG188" s="9">
        <v>21447</v>
      </c>
      <c r="GH188" s="9">
        <v>97</v>
      </c>
      <c r="GI188" s="9">
        <v>3735</v>
      </c>
      <c r="GJ188" s="9">
        <v>1252.0000000000002</v>
      </c>
      <c r="GK188" s="9">
        <v>1275.9999999999998</v>
      </c>
      <c r="GL188" s="9">
        <v>857.0000000000002</v>
      </c>
      <c r="GM188" s="9">
        <v>150420.99999999985</v>
      </c>
      <c r="GN188" s="9">
        <v>22415</v>
      </c>
      <c r="GO188" s="9">
        <v>54.00000000000001</v>
      </c>
      <c r="GP188" s="9">
        <v>1803.0000000000005</v>
      </c>
      <c r="GQ188" s="9">
        <v>14321.000000000002</v>
      </c>
      <c r="GR188" s="9">
        <v>675.0000000000001</v>
      </c>
      <c r="GS188" s="9">
        <v>64030.999999999985</v>
      </c>
      <c r="GT188" s="9">
        <v>14402.000000000002</v>
      </c>
      <c r="GU188" s="9">
        <v>322</v>
      </c>
      <c r="GV188" s="9">
        <v>3681.000000000001</v>
      </c>
      <c r="GW188" s="9">
        <v>26679</v>
      </c>
      <c r="GX188" s="9">
        <v>2037.9999999999995</v>
      </c>
    </row>
    <row r="189" spans="1:206" ht="12.75">
      <c r="A189" s="5" t="s">
        <v>2</v>
      </c>
      <c r="B189" s="10">
        <v>77925</v>
      </c>
      <c r="C189" s="9">
        <v>5295403</v>
      </c>
      <c r="D189" s="9">
        <v>292821</v>
      </c>
      <c r="E189" s="9">
        <v>623510</v>
      </c>
      <c r="F189" s="9">
        <v>978120</v>
      </c>
      <c r="G189" s="9">
        <v>1056449</v>
      </c>
      <c r="H189" s="9">
        <v>1117647</v>
      </c>
      <c r="I189" s="9">
        <v>818314</v>
      </c>
      <c r="J189" s="9">
        <v>408542</v>
      </c>
      <c r="K189" s="9">
        <v>916331</v>
      </c>
      <c r="L189" s="9">
        <v>3488738</v>
      </c>
      <c r="M189" s="9">
        <v>890334</v>
      </c>
      <c r="N189" s="9">
        <v>2567444</v>
      </c>
      <c r="O189" s="9">
        <v>2727959</v>
      </c>
      <c r="P189" s="9">
        <v>5196386</v>
      </c>
      <c r="Q189" s="9">
        <v>99017</v>
      </c>
      <c r="R189" s="9">
        <v>2372777</v>
      </c>
      <c r="S189" s="9">
        <v>823314</v>
      </c>
      <c r="T189" s="9">
        <v>807658</v>
      </c>
      <c r="U189" s="9">
        <v>357491</v>
      </c>
      <c r="V189" s="9">
        <v>272329</v>
      </c>
      <c r="W189" s="9">
        <v>86722</v>
      </c>
      <c r="X189" s="9">
        <v>25263</v>
      </c>
      <c r="Y189" s="9">
        <v>1470986</v>
      </c>
      <c r="Z189" s="9">
        <v>312745</v>
      </c>
      <c r="AA189" s="9">
        <v>263674</v>
      </c>
      <c r="AB189" s="9">
        <v>263459</v>
      </c>
      <c r="AC189" s="9">
        <v>30480</v>
      </c>
      <c r="AD189" s="9">
        <v>2475376</v>
      </c>
      <c r="AE189" s="9">
        <v>724144</v>
      </c>
      <c r="AF189" s="9">
        <v>1002344</v>
      </c>
      <c r="AG189" s="9">
        <v>512836</v>
      </c>
      <c r="AH189" s="9">
        <v>133453</v>
      </c>
      <c r="AI189" s="9">
        <v>2778481</v>
      </c>
      <c r="AJ189" s="9">
        <v>1575000</v>
      </c>
      <c r="AK189" s="9">
        <v>644881</v>
      </c>
      <c r="AL189" s="9">
        <v>226154</v>
      </c>
      <c r="AM189" s="9">
        <v>70887</v>
      </c>
      <c r="AN189" s="9">
        <v>505863</v>
      </c>
      <c r="AO189" s="9">
        <v>534508</v>
      </c>
      <c r="AP189" s="9">
        <v>4255032</v>
      </c>
      <c r="AQ189" s="9">
        <v>4803172</v>
      </c>
      <c r="AR189" s="9">
        <v>273333</v>
      </c>
      <c r="AS189" s="9">
        <v>46315</v>
      </c>
      <c r="AT189" s="9">
        <v>40501</v>
      </c>
      <c r="AU189" s="9">
        <v>132082</v>
      </c>
      <c r="AV189" s="9">
        <v>5295403</v>
      </c>
      <c r="AW189" s="9">
        <v>4445678</v>
      </c>
      <c r="AX189" s="9">
        <v>417109</v>
      </c>
      <c r="AY189" s="9">
        <v>54090</v>
      </c>
      <c r="AZ189" s="9">
        <v>61201</v>
      </c>
      <c r="BA189" s="9">
        <v>102117</v>
      </c>
      <c r="BB189" s="9">
        <v>140678</v>
      </c>
      <c r="BC189" s="9">
        <v>5295403</v>
      </c>
      <c r="BD189" s="9">
        <v>3306138</v>
      </c>
      <c r="BE189" s="9">
        <v>443275</v>
      </c>
      <c r="BF189" s="9">
        <v>968759</v>
      </c>
      <c r="BG189" s="9">
        <v>102028</v>
      </c>
      <c r="BH189" s="9">
        <v>120990</v>
      </c>
      <c r="BI189" s="9">
        <v>104434</v>
      </c>
      <c r="BJ189" s="9">
        <v>234062</v>
      </c>
      <c r="BK189" s="9">
        <v>15717</v>
      </c>
      <c r="BL189" s="9">
        <v>5295403</v>
      </c>
      <c r="BM189" s="9">
        <v>1717871</v>
      </c>
      <c r="BN189" s="9">
        <v>841053</v>
      </c>
      <c r="BO189" s="9">
        <v>291275</v>
      </c>
      <c r="BP189" s="9">
        <v>76737</v>
      </c>
      <c r="BQ189" s="9">
        <v>1941116</v>
      </c>
      <c r="BR189" s="9">
        <v>368039</v>
      </c>
      <c r="BS189" s="9">
        <v>5295403</v>
      </c>
      <c r="BT189" s="9">
        <v>4411884</v>
      </c>
      <c r="BU189" s="9">
        <v>459486</v>
      </c>
      <c r="BV189" s="9">
        <v>17381</v>
      </c>
      <c r="BW189" s="9">
        <v>36655</v>
      </c>
      <c r="BX189" s="9">
        <v>22952</v>
      </c>
      <c r="BY189" s="9">
        <v>137285</v>
      </c>
      <c r="BZ189" s="9">
        <v>369284</v>
      </c>
      <c r="CA189" s="9">
        <v>81615</v>
      </c>
      <c r="CB189" s="9">
        <v>80234</v>
      </c>
      <c r="CC189" s="9">
        <v>69340</v>
      </c>
      <c r="CD189" s="9">
        <v>138095</v>
      </c>
      <c r="CE189" s="9">
        <v>5118223</v>
      </c>
      <c r="CF189" s="9">
        <v>5044683</v>
      </c>
      <c r="CG189" s="9">
        <v>62128</v>
      </c>
      <c r="CH189" s="9">
        <v>11412</v>
      </c>
      <c r="CI189" s="9">
        <v>57375</v>
      </c>
      <c r="CJ189" s="9">
        <v>5031167</v>
      </c>
      <c r="CK189" s="9">
        <v>1537626</v>
      </c>
      <c r="CL189" s="9">
        <v>377676</v>
      </c>
      <c r="CM189" s="9">
        <v>3970530</v>
      </c>
      <c r="CN189" s="9">
        <v>529816</v>
      </c>
      <c r="CO189" s="9">
        <v>1573416</v>
      </c>
      <c r="CP189" s="9">
        <v>297693</v>
      </c>
      <c r="CQ189" s="9">
        <v>189414</v>
      </c>
      <c r="CR189" s="9">
        <v>115970</v>
      </c>
      <c r="CS189" s="9">
        <v>32590</v>
      </c>
      <c r="CT189" s="9">
        <v>3970530</v>
      </c>
      <c r="CU189" s="9">
        <v>1231631</v>
      </c>
      <c r="CV189" s="9">
        <v>591667</v>
      </c>
      <c r="CW189" s="9">
        <v>218412</v>
      </c>
      <c r="CX189" s="9">
        <v>141542</v>
      </c>
      <c r="CY189" s="9">
        <v>203975</v>
      </c>
      <c r="CZ189" s="9">
        <v>76035</v>
      </c>
      <c r="DA189" s="9">
        <v>189414</v>
      </c>
      <c r="DB189" s="9">
        <v>57222</v>
      </c>
      <c r="DC189" s="9">
        <v>34880</v>
      </c>
      <c r="DD189" s="9">
        <v>26416</v>
      </c>
      <c r="DE189" s="9">
        <v>2516895</v>
      </c>
      <c r="DF189" s="9">
        <v>175875</v>
      </c>
      <c r="DG189" s="9">
        <v>529742</v>
      </c>
      <c r="DH189" s="9">
        <v>532889</v>
      </c>
      <c r="DI189" s="9">
        <v>983584</v>
      </c>
      <c r="DJ189" s="9">
        <v>294805</v>
      </c>
      <c r="DK189" s="9">
        <v>2516895</v>
      </c>
      <c r="DL189" s="9">
        <v>50262</v>
      </c>
      <c r="DM189" s="9">
        <v>33980</v>
      </c>
      <c r="DN189" s="9">
        <v>194036</v>
      </c>
      <c r="DO189" s="9">
        <v>20185</v>
      </c>
      <c r="DP189" s="9">
        <v>19206</v>
      </c>
      <c r="DQ189" s="9">
        <v>200343</v>
      </c>
      <c r="DR189" s="9">
        <v>376622</v>
      </c>
      <c r="DS189" s="9">
        <v>125111</v>
      </c>
      <c r="DT189" s="9">
        <v>158175</v>
      </c>
      <c r="DU189" s="9">
        <v>69014</v>
      </c>
      <c r="DV189" s="9">
        <v>113505</v>
      </c>
      <c r="DW189" s="9">
        <v>29522</v>
      </c>
      <c r="DX189" s="9">
        <v>131315</v>
      </c>
      <c r="DY189" s="9">
        <v>109264</v>
      </c>
      <c r="DZ189" s="9">
        <v>175326</v>
      </c>
      <c r="EA189" s="9">
        <v>211954</v>
      </c>
      <c r="EB189" s="9">
        <v>376813</v>
      </c>
      <c r="EC189" s="9">
        <v>122262</v>
      </c>
      <c r="ED189" s="9">
        <v>2516895</v>
      </c>
      <c r="EE189" s="9">
        <v>210819</v>
      </c>
      <c r="EF189" s="9">
        <v>421639</v>
      </c>
      <c r="EG189" s="9">
        <v>318380</v>
      </c>
      <c r="EH189" s="9">
        <v>286144</v>
      </c>
      <c r="EI189" s="9">
        <v>315177</v>
      </c>
      <c r="EJ189" s="9">
        <v>244508</v>
      </c>
      <c r="EK189" s="9">
        <v>234367</v>
      </c>
      <c r="EL189" s="9">
        <v>193594</v>
      </c>
      <c r="EM189" s="9">
        <v>292267</v>
      </c>
      <c r="EN189" s="9">
        <v>4379072</v>
      </c>
      <c r="EO189" s="9">
        <v>1173116</v>
      </c>
      <c r="EP189" s="9">
        <v>1010875</v>
      </c>
      <c r="EQ189" s="9">
        <v>627423</v>
      </c>
      <c r="ER189" s="9">
        <v>424996</v>
      </c>
      <c r="ES189" s="9">
        <v>1142662</v>
      </c>
      <c r="ET189" s="5">
        <v>2473881</v>
      </c>
      <c r="EU189" s="5">
        <v>2372777</v>
      </c>
      <c r="EV189" s="5">
        <v>101104</v>
      </c>
      <c r="EW189" s="5">
        <v>36642</v>
      </c>
      <c r="EX189" s="5">
        <v>64462</v>
      </c>
      <c r="EY189" s="5">
        <v>2371396</v>
      </c>
      <c r="EZ189" s="5">
        <v>520071</v>
      </c>
      <c r="FA189" s="5">
        <v>541359</v>
      </c>
      <c r="FB189" s="5">
        <v>441966</v>
      </c>
      <c r="FC189" s="5">
        <v>864225</v>
      </c>
      <c r="FD189" s="5">
        <v>3775</v>
      </c>
      <c r="FE189" s="5">
        <v>311867</v>
      </c>
      <c r="FF189" s="5">
        <v>511447</v>
      </c>
      <c r="FG189" s="5">
        <v>178972</v>
      </c>
      <c r="FH189" s="5">
        <v>297398</v>
      </c>
      <c r="FI189" s="5">
        <v>321886</v>
      </c>
      <c r="FJ189" s="5">
        <v>139171</v>
      </c>
      <c r="FK189" s="5">
        <v>117637</v>
      </c>
      <c r="FL189" s="5">
        <v>87647</v>
      </c>
      <c r="FM189" s="5">
        <v>11937</v>
      </c>
      <c r="FN189" s="5">
        <v>170002</v>
      </c>
      <c r="FO189" s="5">
        <v>93358</v>
      </c>
      <c r="FP189" s="5">
        <v>36954</v>
      </c>
      <c r="FQ189" s="5">
        <v>20928</v>
      </c>
      <c r="FR189" s="5">
        <v>5598</v>
      </c>
      <c r="FS189" s="5">
        <v>67975</v>
      </c>
      <c r="FT189" s="5">
        <v>2372777</v>
      </c>
      <c r="FU189" s="5">
        <v>93152</v>
      </c>
      <c r="FV189" s="5">
        <v>616489</v>
      </c>
      <c r="FW189" s="5">
        <v>237103</v>
      </c>
      <c r="FX189" s="5">
        <v>135831</v>
      </c>
      <c r="FY189" s="5">
        <v>169707</v>
      </c>
      <c r="FZ189" s="5">
        <v>58858</v>
      </c>
      <c r="GA189" s="5">
        <v>39684</v>
      </c>
      <c r="GB189" s="5">
        <v>71165</v>
      </c>
      <c r="GC189" s="5">
        <v>130150</v>
      </c>
      <c r="GD189" s="5">
        <v>181717</v>
      </c>
      <c r="GE189" s="5">
        <v>195982</v>
      </c>
      <c r="GF189" s="5">
        <v>607738</v>
      </c>
      <c r="GG189" s="5">
        <v>414138</v>
      </c>
      <c r="GH189" s="5">
        <v>2236</v>
      </c>
      <c r="GI189" s="5">
        <v>90404</v>
      </c>
      <c r="GJ189" s="5">
        <v>66814</v>
      </c>
      <c r="GK189" s="5">
        <v>21697</v>
      </c>
      <c r="GL189" s="5">
        <v>12449</v>
      </c>
      <c r="GM189" s="5">
        <v>3397207</v>
      </c>
      <c r="GN189" s="5">
        <v>383490</v>
      </c>
      <c r="GO189" s="5">
        <v>9830</v>
      </c>
      <c r="GP189" s="5">
        <v>118241</v>
      </c>
      <c r="GQ189" s="5">
        <v>454981</v>
      </c>
      <c r="GR189" s="5">
        <v>23678</v>
      </c>
      <c r="GS189" s="5">
        <v>1390214</v>
      </c>
      <c r="GT189" s="5">
        <v>305949</v>
      </c>
      <c r="GU189" s="5">
        <v>7544</v>
      </c>
      <c r="GV189" s="5">
        <v>44193</v>
      </c>
      <c r="GW189" s="5">
        <v>627855</v>
      </c>
      <c r="GX189" s="5">
        <v>31232</v>
      </c>
    </row>
    <row r="191" spans="1:256" ht="12.75">
      <c r="A191" s="5" t="s">
        <v>567</v>
      </c>
      <c r="B191" s="5">
        <v>2</v>
      </c>
      <c r="C191" s="5">
        <v>3</v>
      </c>
      <c r="D191" s="5">
        <v>4</v>
      </c>
      <c r="E191" s="5">
        <v>5</v>
      </c>
      <c r="F191" s="5">
        <v>6</v>
      </c>
      <c r="G191" s="5">
        <v>7</v>
      </c>
      <c r="H191" s="5">
        <v>8</v>
      </c>
      <c r="I191" s="5">
        <v>9</v>
      </c>
      <c r="J191" s="5">
        <v>10</v>
      </c>
      <c r="K191" s="5">
        <v>11</v>
      </c>
      <c r="L191" s="5">
        <v>12</v>
      </c>
      <c r="M191" s="5">
        <v>13</v>
      </c>
      <c r="N191" s="5">
        <v>14</v>
      </c>
      <c r="O191" s="5">
        <v>15</v>
      </c>
      <c r="P191" s="5">
        <v>16</v>
      </c>
      <c r="Q191" s="5">
        <v>17</v>
      </c>
      <c r="R191" s="5">
        <v>18</v>
      </c>
      <c r="S191" s="5">
        <v>19</v>
      </c>
      <c r="T191" s="5">
        <v>20</v>
      </c>
      <c r="U191" s="5">
        <v>21</v>
      </c>
      <c r="V191" s="5">
        <v>22</v>
      </c>
      <c r="W191" s="5">
        <v>23</v>
      </c>
      <c r="X191" s="5">
        <v>24</v>
      </c>
      <c r="Y191" s="5">
        <v>25</v>
      </c>
      <c r="Z191" s="5">
        <v>26</v>
      </c>
      <c r="AA191" s="5">
        <v>27</v>
      </c>
      <c r="AB191" s="5">
        <v>28</v>
      </c>
      <c r="AC191" s="5">
        <v>29</v>
      </c>
      <c r="AD191" s="5">
        <v>30</v>
      </c>
      <c r="AE191" s="5">
        <v>31</v>
      </c>
      <c r="AF191" s="5">
        <v>32</v>
      </c>
      <c r="AG191" s="5">
        <v>33</v>
      </c>
      <c r="AH191" s="5">
        <v>34</v>
      </c>
      <c r="AI191" s="5">
        <v>35</v>
      </c>
      <c r="AJ191" s="5">
        <v>36</v>
      </c>
      <c r="AK191" s="5">
        <v>37</v>
      </c>
      <c r="AL191" s="5">
        <v>38</v>
      </c>
      <c r="AM191" s="5">
        <v>39</v>
      </c>
      <c r="AN191" s="5">
        <v>40</v>
      </c>
      <c r="AO191" s="5">
        <v>41</v>
      </c>
      <c r="AP191" s="5">
        <v>42</v>
      </c>
      <c r="AQ191" s="5">
        <v>43</v>
      </c>
      <c r="AR191" s="5">
        <v>44</v>
      </c>
      <c r="AS191" s="5">
        <v>45</v>
      </c>
      <c r="AT191" s="5">
        <v>46</v>
      </c>
      <c r="AU191" s="5">
        <v>47</v>
      </c>
      <c r="AV191" s="5">
        <v>48</v>
      </c>
      <c r="AW191" s="5">
        <v>49</v>
      </c>
      <c r="AX191" s="5">
        <v>50</v>
      </c>
      <c r="AY191" s="5">
        <v>51</v>
      </c>
      <c r="AZ191" s="5">
        <v>52</v>
      </c>
      <c r="BA191" s="5">
        <v>53</v>
      </c>
      <c r="BB191" s="5">
        <v>54</v>
      </c>
      <c r="BC191" s="5">
        <v>55</v>
      </c>
      <c r="BD191" s="5">
        <v>56</v>
      </c>
      <c r="BE191" s="5">
        <v>57</v>
      </c>
      <c r="BF191" s="5">
        <v>58</v>
      </c>
      <c r="BG191" s="5">
        <v>59</v>
      </c>
      <c r="BH191" s="5">
        <v>60</v>
      </c>
      <c r="BI191" s="5">
        <v>61</v>
      </c>
      <c r="BJ191" s="5">
        <v>62</v>
      </c>
      <c r="BK191" s="5">
        <v>63</v>
      </c>
      <c r="BL191" s="5">
        <v>64</v>
      </c>
      <c r="BM191" s="5">
        <v>65</v>
      </c>
      <c r="BN191" s="5">
        <v>66</v>
      </c>
      <c r="BO191" s="5">
        <v>67</v>
      </c>
      <c r="BP191" s="5">
        <v>68</v>
      </c>
      <c r="BQ191" s="5">
        <v>69</v>
      </c>
      <c r="BR191" s="5">
        <v>70</v>
      </c>
      <c r="BS191" s="5">
        <v>71</v>
      </c>
      <c r="BT191" s="5">
        <v>72</v>
      </c>
      <c r="BU191" s="5">
        <v>73</v>
      </c>
      <c r="BV191" s="5">
        <v>74</v>
      </c>
      <c r="BW191" s="5">
        <v>75</v>
      </c>
      <c r="BX191" s="5">
        <v>76</v>
      </c>
      <c r="BY191" s="5">
        <v>77</v>
      </c>
      <c r="BZ191" s="5">
        <v>78</v>
      </c>
      <c r="CA191" s="5">
        <v>79</v>
      </c>
      <c r="CB191" s="5">
        <v>80</v>
      </c>
      <c r="CC191" s="5">
        <v>81</v>
      </c>
      <c r="CD191" s="5">
        <v>82</v>
      </c>
      <c r="CE191" s="5">
        <v>83</v>
      </c>
      <c r="CF191" s="5">
        <v>84</v>
      </c>
      <c r="CG191" s="5">
        <v>85</v>
      </c>
      <c r="CH191" s="5">
        <v>86</v>
      </c>
      <c r="CI191" s="5">
        <v>87</v>
      </c>
      <c r="CJ191" s="5">
        <v>88</v>
      </c>
      <c r="CK191" s="5">
        <v>89</v>
      </c>
      <c r="CL191" s="5">
        <v>90</v>
      </c>
      <c r="CM191" s="5">
        <v>91</v>
      </c>
      <c r="CN191" s="5">
        <v>92</v>
      </c>
      <c r="CO191" s="5">
        <v>93</v>
      </c>
      <c r="CP191" s="5">
        <v>94</v>
      </c>
      <c r="CQ191" s="5">
        <v>95</v>
      </c>
      <c r="CR191" s="5">
        <v>96</v>
      </c>
      <c r="CS191" s="5">
        <v>97</v>
      </c>
      <c r="CT191" s="5">
        <v>98</v>
      </c>
      <c r="CU191" s="5">
        <v>99</v>
      </c>
      <c r="CV191" s="5">
        <v>100</v>
      </c>
      <c r="CW191" s="5">
        <v>101</v>
      </c>
      <c r="CX191" s="5">
        <v>102</v>
      </c>
      <c r="CY191" s="5">
        <v>103</v>
      </c>
      <c r="CZ191" s="5">
        <v>104</v>
      </c>
      <c r="DA191" s="5">
        <v>105</v>
      </c>
      <c r="DB191" s="5">
        <v>106</v>
      </c>
      <c r="DC191" s="5">
        <v>107</v>
      </c>
      <c r="DD191" s="5">
        <v>108</v>
      </c>
      <c r="DE191" s="5">
        <v>109</v>
      </c>
      <c r="DF191" s="5">
        <v>110</v>
      </c>
      <c r="DG191" s="5">
        <v>111</v>
      </c>
      <c r="DH191" s="5">
        <v>112</v>
      </c>
      <c r="DI191" s="5">
        <v>113</v>
      </c>
      <c r="DJ191" s="5">
        <v>114</v>
      </c>
      <c r="DK191" s="5">
        <v>115</v>
      </c>
      <c r="DL191" s="5">
        <v>116</v>
      </c>
      <c r="DM191" s="5">
        <v>117</v>
      </c>
      <c r="DN191" s="5">
        <v>118</v>
      </c>
      <c r="DO191" s="5">
        <v>119</v>
      </c>
      <c r="DP191" s="5">
        <v>120</v>
      </c>
      <c r="DQ191" s="5">
        <v>121</v>
      </c>
      <c r="DR191" s="5">
        <v>122</v>
      </c>
      <c r="DS191" s="5">
        <v>123</v>
      </c>
      <c r="DT191" s="5">
        <v>124</v>
      </c>
      <c r="DU191" s="5">
        <v>125</v>
      </c>
      <c r="DV191" s="5">
        <v>126</v>
      </c>
      <c r="DW191" s="5">
        <v>127</v>
      </c>
      <c r="DX191" s="5">
        <v>128</v>
      </c>
      <c r="DY191" s="5">
        <v>129</v>
      </c>
      <c r="DZ191" s="5">
        <v>130</v>
      </c>
      <c r="EA191" s="5">
        <v>131</v>
      </c>
      <c r="EB191" s="5">
        <v>132</v>
      </c>
      <c r="EC191" s="5">
        <v>133</v>
      </c>
      <c r="ED191" s="5">
        <v>134</v>
      </c>
      <c r="EE191" s="5">
        <v>135</v>
      </c>
      <c r="EF191" s="5">
        <v>136</v>
      </c>
      <c r="EG191" s="5">
        <v>137</v>
      </c>
      <c r="EH191" s="5">
        <v>138</v>
      </c>
      <c r="EI191" s="5">
        <v>139</v>
      </c>
      <c r="EJ191" s="5">
        <v>140</v>
      </c>
      <c r="EK191" s="5">
        <v>141</v>
      </c>
      <c r="EL191" s="5">
        <v>142</v>
      </c>
      <c r="EM191" s="5">
        <v>143</v>
      </c>
      <c r="EN191" s="5">
        <v>144</v>
      </c>
      <c r="EO191" s="5">
        <v>145</v>
      </c>
      <c r="EP191" s="5">
        <v>146</v>
      </c>
      <c r="EQ191" s="5">
        <v>147</v>
      </c>
      <c r="ER191" s="5">
        <v>148</v>
      </c>
      <c r="ES191" s="5">
        <v>149</v>
      </c>
      <c r="ET191" s="5">
        <v>150</v>
      </c>
      <c r="EU191" s="5">
        <v>151</v>
      </c>
      <c r="EV191" s="5">
        <v>152</v>
      </c>
      <c r="EW191" s="5">
        <v>153</v>
      </c>
      <c r="EX191" s="5">
        <v>154</v>
      </c>
      <c r="EY191" s="5">
        <v>155</v>
      </c>
      <c r="EZ191" s="5">
        <v>156</v>
      </c>
      <c r="FA191" s="5">
        <v>157</v>
      </c>
      <c r="FB191" s="5">
        <v>158</v>
      </c>
      <c r="FC191" s="5">
        <v>159</v>
      </c>
      <c r="FD191" s="5">
        <v>160</v>
      </c>
      <c r="FE191" s="5">
        <v>161</v>
      </c>
      <c r="FF191" s="5">
        <v>162</v>
      </c>
      <c r="FG191" s="5">
        <v>163</v>
      </c>
      <c r="FH191" s="5">
        <v>164</v>
      </c>
      <c r="FI191" s="5">
        <v>165</v>
      </c>
      <c r="FJ191" s="5">
        <v>166</v>
      </c>
      <c r="FK191" s="5">
        <v>167</v>
      </c>
      <c r="FL191" s="5">
        <v>168</v>
      </c>
      <c r="FM191" s="5">
        <v>169</v>
      </c>
      <c r="FN191" s="5">
        <v>170</v>
      </c>
      <c r="FO191" s="5">
        <v>171</v>
      </c>
      <c r="FP191" s="5">
        <v>172</v>
      </c>
      <c r="FQ191" s="5">
        <v>173</v>
      </c>
      <c r="FR191" s="5">
        <v>174</v>
      </c>
      <c r="FS191" s="5">
        <v>175</v>
      </c>
      <c r="FT191" s="5">
        <v>176</v>
      </c>
      <c r="FU191" s="5">
        <v>177</v>
      </c>
      <c r="FV191" s="5">
        <v>178</v>
      </c>
      <c r="FW191" s="5">
        <v>179</v>
      </c>
      <c r="FX191" s="5">
        <v>180</v>
      </c>
      <c r="FY191" s="5">
        <v>181</v>
      </c>
      <c r="FZ191" s="5">
        <v>182</v>
      </c>
      <c r="GA191" s="5">
        <v>183</v>
      </c>
      <c r="GB191" s="5">
        <v>184</v>
      </c>
      <c r="GC191" s="5">
        <v>185</v>
      </c>
      <c r="GD191" s="5">
        <v>186</v>
      </c>
      <c r="GE191" s="5">
        <v>187</v>
      </c>
      <c r="GF191" s="5">
        <v>188</v>
      </c>
      <c r="GG191" s="5">
        <v>189</v>
      </c>
      <c r="GH191" s="5">
        <v>190</v>
      </c>
      <c r="GI191" s="5">
        <v>191</v>
      </c>
      <c r="GJ191" s="5">
        <v>192</v>
      </c>
      <c r="GK191" s="5">
        <v>193</v>
      </c>
      <c r="GL191" s="5">
        <v>194</v>
      </c>
      <c r="GM191" s="5">
        <v>195</v>
      </c>
      <c r="GN191" s="5">
        <v>196</v>
      </c>
      <c r="GO191" s="5">
        <v>197</v>
      </c>
      <c r="GP191" s="5">
        <v>198</v>
      </c>
      <c r="GQ191" s="5">
        <v>199</v>
      </c>
      <c r="GR191" s="5">
        <v>200</v>
      </c>
      <c r="GS191" s="5">
        <v>201</v>
      </c>
      <c r="GT191" s="5">
        <v>202</v>
      </c>
      <c r="GU191" s="5">
        <v>203</v>
      </c>
      <c r="GV191" s="5">
        <v>204</v>
      </c>
      <c r="GW191" s="5">
        <v>205</v>
      </c>
      <c r="GX191" s="5">
        <v>206</v>
      </c>
      <c r="GY191" s="5">
        <v>207</v>
      </c>
      <c r="GZ191" s="5">
        <v>208</v>
      </c>
      <c r="HA191" s="5">
        <v>209</v>
      </c>
      <c r="HB191" s="5">
        <v>210</v>
      </c>
      <c r="HC191" s="5">
        <v>211</v>
      </c>
      <c r="HD191" s="5">
        <v>212</v>
      </c>
      <c r="HE191" s="5">
        <v>213</v>
      </c>
      <c r="HF191" s="5">
        <v>214</v>
      </c>
      <c r="HG191" s="5">
        <v>215</v>
      </c>
      <c r="HH191" s="5">
        <v>216</v>
      </c>
      <c r="HI191" s="5">
        <v>217</v>
      </c>
      <c r="HJ191" s="5">
        <v>218</v>
      </c>
      <c r="HK191" s="5">
        <v>219</v>
      </c>
      <c r="HL191" s="5">
        <v>220</v>
      </c>
      <c r="HM191" s="5">
        <v>221</v>
      </c>
      <c r="HN191" s="5">
        <v>222</v>
      </c>
      <c r="HO191" s="5">
        <v>223</v>
      </c>
      <c r="HP191" s="5">
        <v>224</v>
      </c>
      <c r="HQ191" s="5">
        <v>225</v>
      </c>
      <c r="HR191" s="5">
        <v>226</v>
      </c>
      <c r="HS191" s="5">
        <v>227</v>
      </c>
      <c r="HT191" s="5">
        <v>228</v>
      </c>
      <c r="HU191" s="5">
        <v>229</v>
      </c>
      <c r="HV191" s="5">
        <v>230</v>
      </c>
      <c r="HW191" s="5">
        <v>231</v>
      </c>
      <c r="HX191" s="5">
        <v>232</v>
      </c>
      <c r="HY191" s="5">
        <v>233</v>
      </c>
      <c r="HZ191" s="5">
        <v>234</v>
      </c>
      <c r="IA191" s="5">
        <v>235</v>
      </c>
      <c r="IB191" s="5">
        <v>236</v>
      </c>
      <c r="IC191" s="5">
        <v>237</v>
      </c>
      <c r="ID191" s="5">
        <v>238</v>
      </c>
      <c r="IE191" s="5">
        <v>239</v>
      </c>
      <c r="IF191" s="5">
        <v>240</v>
      </c>
      <c r="IG191" s="5">
        <v>241</v>
      </c>
      <c r="IH191" s="5">
        <v>242</v>
      </c>
      <c r="II191" s="5">
        <v>243</v>
      </c>
      <c r="IJ191" s="5">
        <v>244</v>
      </c>
      <c r="IK191" s="5">
        <v>245</v>
      </c>
      <c r="IL191" s="5">
        <v>246</v>
      </c>
      <c r="IM191" s="5">
        <v>247</v>
      </c>
      <c r="IN191" s="5">
        <v>248</v>
      </c>
      <c r="IO191" s="5">
        <v>249</v>
      </c>
      <c r="IP191" s="5">
        <v>250</v>
      </c>
      <c r="IQ191" s="5">
        <v>251</v>
      </c>
      <c r="IR191" s="5">
        <v>252</v>
      </c>
      <c r="IS191" s="5">
        <v>253</v>
      </c>
      <c r="IT191" s="5">
        <v>254</v>
      </c>
      <c r="IU191" s="5">
        <v>255</v>
      </c>
      <c r="IV191" s="5">
        <v>256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cameront</dc:creator>
  <cp:keywords/>
  <dc:description/>
  <cp:lastModifiedBy>cameront</cp:lastModifiedBy>
  <dcterms:created xsi:type="dcterms:W3CDTF">2013-11-22T11:01:21Z</dcterms:created>
  <dcterms:modified xsi:type="dcterms:W3CDTF">2014-02-28T14:51:46Z</dcterms:modified>
  <cp:category/>
  <cp:version/>
  <cp:contentType/>
  <cp:contentStatus/>
</cp:coreProperties>
</file>