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harepoint\Consultations\Roy Bridge\Proposal Paper and Appendices\"/>
    </mc:Choice>
  </mc:AlternateContent>
  <xr:revisionPtr revIDLastSave="0" documentId="8_{A91CC104-228A-42F9-B7B3-42F5EB11AB6B}" xr6:coauthVersionLast="46" xr6:coauthVersionMax="46" xr10:uidLastSave="{00000000-0000-0000-0000-000000000000}"/>
  <bookViews>
    <workbookView xWindow="-120" yWindow="-120" windowWidth="20730" windowHeight="11160" xr2:uid="{1BD42164-DE81-4DC7-98E3-976E57E7E3F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C42" i="1"/>
  <c r="B42" i="1"/>
  <c r="K39" i="1"/>
  <c r="C34" i="1"/>
  <c r="B34" i="1"/>
  <c r="D33" i="1"/>
  <c r="B32" i="1"/>
  <c r="D32" i="1" s="1"/>
  <c r="D30" i="1"/>
  <c r="D29" i="1"/>
  <c r="D28" i="1"/>
  <c r="C27" i="1"/>
  <c r="B27" i="1"/>
  <c r="C26" i="1"/>
  <c r="B26" i="1"/>
  <c r="D23" i="1"/>
  <c r="D22" i="1"/>
  <c r="D21" i="1"/>
  <c r="D20" i="1"/>
  <c r="C19" i="1"/>
  <c r="B19" i="1"/>
  <c r="B18" i="1"/>
  <c r="D18" i="1" s="1"/>
  <c r="K17" i="1"/>
  <c r="B17" i="1"/>
  <c r="D17" i="1" s="1"/>
  <c r="K16" i="1"/>
  <c r="B16" i="1"/>
  <c r="D16" i="1" s="1"/>
  <c r="B15" i="1"/>
  <c r="K15" i="1" s="1"/>
  <c r="B14" i="1"/>
  <c r="D14" i="1" s="1"/>
  <c r="B11" i="1"/>
  <c r="D11" i="1" s="1"/>
  <c r="D10" i="1"/>
  <c r="C9" i="1"/>
  <c r="C35" i="1" s="1"/>
  <c r="B9" i="1"/>
  <c r="B8" i="1"/>
  <c r="D8" i="1" s="1"/>
  <c r="B7" i="1"/>
  <c r="K14" i="1" l="1"/>
  <c r="K24" i="1" s="1"/>
  <c r="D15" i="1"/>
  <c r="D27" i="1"/>
  <c r="D9" i="1"/>
  <c r="D26" i="1"/>
  <c r="B35" i="1"/>
  <c r="B44" i="1" s="1"/>
  <c r="B46" i="1" s="1"/>
  <c r="D19" i="1"/>
  <c r="D34" i="1"/>
  <c r="C44" i="1"/>
  <c r="C46" i="1" s="1"/>
  <c r="D7" i="1"/>
  <c r="D35" i="1" l="1"/>
  <c r="D44" i="1" s="1"/>
  <c r="D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McGonagle</author>
  </authors>
  <commentList>
    <comment ref="C7" authorId="0" shapeId="0" xr:uid="{2F156D55-F1EA-4852-8EDC-0F8EAA0BB985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3 pupils moving into spean doesn't result in a change to entitlement</t>
        </r>
      </text>
    </comment>
    <comment ref="C8" authorId="0" shapeId="0" xr:uid="{6D66CD90-EF22-4EBD-A28D-CB3EF93F7328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no impact on clerical entitlement @ Spean</t>
        </r>
      </text>
    </comment>
    <comment ref="C9" authorId="0" shapeId="0" xr:uid="{EEFB58DA-B6F9-435D-9DED-C003BFCF4204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Roll based element of budget transfers with the pupils</t>
        </r>
      </text>
    </comment>
    <comment ref="C11" authorId="0" shapeId="0" xr:uid="{BED6E05A-D843-4FFC-AAA6-AD8B199F3445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No impact on teaching staffing so no adjustment to supply</t>
        </r>
      </text>
    </comment>
    <comment ref="C14" authorId="0" shapeId="0" xr:uid="{54437B14-0308-4DDE-85AB-2A0DE6DF36F5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Fixed cost for building no impact for pupil transfer</t>
        </r>
      </text>
    </comment>
    <comment ref="K14" authorId="0" shapeId="0" xr:uid="{B0034BFE-4A94-499D-8819-77AA63A72BDC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Cost is fixed whether open or mothballed</t>
        </r>
      </text>
    </comment>
    <comment ref="C15" authorId="0" shapeId="0" xr:uid="{A966BFE8-15A3-42F9-BF99-DBB07FEF4DEF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Fixed cost for building no impact for pupil transfer</t>
        </r>
      </text>
    </comment>
    <comment ref="K15" authorId="0" shapeId="0" xr:uid="{609E1574-B014-4094-B11E-59CAEDC2C7EF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Cost is fixed whether open or mothballed</t>
        </r>
      </text>
    </comment>
    <comment ref="C16" authorId="0" shapeId="0" xr:uid="{737D02C4-A077-46ED-804E-559FCD69562E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Utilities for Spean covered in PPP contract so no cost  impact</t>
        </r>
      </text>
    </comment>
    <comment ref="K16" authorId="0" shapeId="0" xr:uid="{C1638E16-4D79-455F-A7BA-56C99D1DA848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20/21 cost as mothballed school</t>
        </r>
      </text>
    </comment>
    <comment ref="C17" authorId="0" shapeId="0" xr:uid="{74177519-FED5-499D-8BED-B93E9A420C47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Utilities for Spean covered in PPP contract so no cost  impact</t>
        </r>
      </text>
    </comment>
    <comment ref="K17" authorId="0" shapeId="0" xr:uid="{FAA55E6D-FA06-48E6-A47F-F3BB2C10CFDB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20/21 cost as mothballed school</t>
        </r>
      </text>
    </comment>
    <comment ref="C18" authorId="0" shapeId="0" xr:uid="{7751F12E-A1C8-4195-B756-CACD8FC6789A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assumed existing budget will cover 3 pupil transfer</t>
        </r>
      </text>
    </comment>
    <comment ref="C19" authorId="0" shapeId="0" xr:uid="{8FBD083A-97A2-497E-8FD2-C30E23907EDC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Roll based element of budget transfers with the pupils</t>
        </r>
      </text>
    </comment>
    <comment ref="C26" authorId="0" shapeId="0" xr:uid="{F38781F8-9B24-4DE8-B4C0-15C1F5F010E7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Roll based element of budget transfers with pupils</t>
        </r>
      </text>
    </comment>
    <comment ref="C27" authorId="0" shapeId="0" xr:uid="{683F7DD9-0D95-422F-9EEF-442E35F5049B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Assumed covered by existing staffing</t>
        </r>
      </text>
    </comment>
    <comment ref="A28" authorId="0" shapeId="0" xr:uid="{8158F508-D347-4726-9FC9-759C71677ED1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Only applies in secondaries</t>
        </r>
      </text>
    </comment>
    <comment ref="C32" authorId="0" shapeId="0" xr:uid="{2C76F321-D41B-4C73-B4F7-AB69B47E694B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No additional cost as the bus will come past Roy Bridge</t>
        </r>
      </text>
    </comment>
    <comment ref="C34" authorId="0" shapeId="0" xr:uid="{ABB3F85B-D61F-4C52-ACBB-D5E2C25FC55A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No change to the teaching allocation so no budget impact</t>
        </r>
      </text>
    </comment>
  </commentList>
</comments>
</file>

<file path=xl/sharedStrings.xml><?xml version="1.0" encoding="utf-8"?>
<sst xmlns="http://schemas.openxmlformats.org/spreadsheetml/2006/main" count="76" uniqueCount="67">
  <si>
    <t>Agenda Item 14.5</t>
  </si>
  <si>
    <t>Table 1</t>
  </si>
  <si>
    <t>Column 1</t>
  </si>
  <si>
    <t>Column 2</t>
  </si>
  <si>
    <t>Column 3</t>
  </si>
  <si>
    <t>Forecast revenue costs for Roybridge PS</t>
  </si>
  <si>
    <t xml:space="preserve">Costs for full financial year (projected annual costs)
</t>
  </si>
  <si>
    <t>Additional financial impact on receiving schools</t>
  </si>
  <si>
    <t>Annual recurring savings (column 2 minus column 1)</t>
  </si>
  <si>
    <t>School costs</t>
  </si>
  <si>
    <t>Table 2</t>
  </si>
  <si>
    <t>Employee costs:</t>
  </si>
  <si>
    <t>Capital costs</t>
  </si>
  <si>
    <t>School proposed for closure</t>
  </si>
  <si>
    <t>Receiving school</t>
  </si>
  <si>
    <t>teaching staff</t>
  </si>
  <si>
    <t xml:space="preserve">Capital Life Cycle cost </t>
  </si>
  <si>
    <t>support staff</t>
  </si>
  <si>
    <t>Third party contributions to capital costs</t>
  </si>
  <si>
    <t>teaching staff training (CPD etc)</t>
  </si>
  <si>
    <t>support staff training</t>
  </si>
  <si>
    <t xml:space="preserve">Supply costs </t>
  </si>
  <si>
    <t>Table 3</t>
  </si>
  <si>
    <t>Building costs:</t>
  </si>
  <si>
    <t>Annual Property costs incurred (moth-balling) until disposal</t>
  </si>
  <si>
    <t>property insurance</t>
  </si>
  <si>
    <t>non domestic rates</t>
  </si>
  <si>
    <t>water &amp; sewerage charges</t>
  </si>
  <si>
    <t>energy costs</t>
  </si>
  <si>
    <t>cleaning (contract or inhouse)</t>
  </si>
  <si>
    <t>building repair &amp; maintenance</t>
  </si>
  <si>
    <t>security costs</t>
  </si>
  <si>
    <t>grounds maintenance</t>
  </si>
  <si>
    <t>facilities management costs</t>
  </si>
  <si>
    <t>revenue costs arising from capital</t>
  </si>
  <si>
    <t>other</t>
  </si>
  <si>
    <t>TOTAL ANNUAL COST UNTIL DISPOSAL</t>
  </si>
  <si>
    <t>School operational costs:</t>
  </si>
  <si>
    <t>learning materials</t>
  </si>
  <si>
    <t>catering (contract or inhouse)</t>
  </si>
  <si>
    <t>SQA costs</t>
  </si>
  <si>
    <t>other school operational costs (e.g. licences)</t>
  </si>
  <si>
    <t>Table 4</t>
  </si>
  <si>
    <t xml:space="preserve">Transport costs: </t>
  </si>
  <si>
    <t>Non-recurring revenue costs</t>
  </si>
  <si>
    <t xml:space="preserve">home to school </t>
  </si>
  <si>
    <t>none</t>
  </si>
  <si>
    <t>other pupil transport costs</t>
  </si>
  <si>
    <t>TOTAL NON-RECURRING REVENUE COSTS</t>
  </si>
  <si>
    <t xml:space="preserve">staff travel </t>
  </si>
  <si>
    <t>SCHOOL COSTS SUB-TOTAL</t>
  </si>
  <si>
    <t>Income:</t>
  </si>
  <si>
    <t>Table 5</t>
  </si>
  <si>
    <t>Sale of meals</t>
  </si>
  <si>
    <t>Impact on GAE</t>
  </si>
  <si>
    <t>Lets</t>
  </si>
  <si>
    <t>External care provider</t>
  </si>
  <si>
    <t>GAE IMPACT</t>
  </si>
  <si>
    <t xml:space="preserve">Other  </t>
  </si>
  <si>
    <t>SCHOOL INCOME SUB-TOTAL</t>
  </si>
  <si>
    <t>TOTAL COSTS MINUS INCOME FOR SCHOOL</t>
  </si>
  <si>
    <t>UNIT COST PER PUPIL PER YEAR</t>
  </si>
  <si>
    <t>costs of running the school if it were to reopen. As the school is currently mothballed,these savings are</t>
  </si>
  <si>
    <t xml:space="preserve">already being realised. </t>
  </si>
  <si>
    <t>Financial Template - Roy Bridge PS Closure</t>
  </si>
  <si>
    <t>Roy Bridge PRIMARY SCHOOL</t>
  </si>
  <si>
    <r>
      <t xml:space="preserve">Note: </t>
    </r>
    <r>
      <rPr>
        <sz val="14"/>
        <color theme="1"/>
        <rFont val="Arial"/>
        <family val="2"/>
      </rPr>
      <t>As Roy Bridge PS is currently mothballed, the costs in column1 of table 1 above reflect the estimated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</si>
</sst>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\(#,##0\)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  <font>
      <b/>
      <sz val="14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3" fontId="2" fillId="2" borderId="4" xfId="0" applyNumberFormat="1" applyFont="1" applyFill="1" applyBorder="1" applyAlignment="1">
      <alignment wrapText="1"/>
    </xf>
    <xf numFmtId="3" fontId="1" fillId="2" borderId="4" xfId="0" applyNumberFormat="1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4" xfId="0" applyFont="1" applyBorder="1"/>
    <xf numFmtId="3" fontId="2" fillId="2" borderId="4" xfId="0" applyNumberFormat="1" applyFont="1" applyFill="1" applyBorder="1"/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/>
    <xf numFmtId="3" fontId="2" fillId="0" borderId="4" xfId="0" applyNumberFormat="1" applyFont="1" applyBorder="1"/>
    <xf numFmtId="0" fontId="2" fillId="0" borderId="6" xfId="0" applyFont="1" applyBorder="1"/>
    <xf numFmtId="0" fontId="2" fillId="0" borderId="6" xfId="0" applyFont="1" applyBorder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1" fontId="2" fillId="0" borderId="4" xfId="0" applyNumberFormat="1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7" xfId="0" applyFont="1" applyBorder="1"/>
    <xf numFmtId="164" fontId="1" fillId="0" borderId="8" xfId="0" applyNumberFormat="1" applyFont="1" applyBorder="1"/>
    <xf numFmtId="1" fontId="2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3" fontId="1" fillId="0" borderId="4" xfId="0" applyNumberFormat="1" applyFont="1" applyBorder="1"/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3" fontId="2" fillId="0" borderId="9" xfId="0" applyNumberFormat="1" applyFont="1" applyBorder="1"/>
    <xf numFmtId="0" fontId="1" fillId="0" borderId="4" xfId="0" applyFont="1" applyBorder="1"/>
    <xf numFmtId="3" fontId="1" fillId="0" borderId="10" xfId="0" applyNumberFormat="1" applyFont="1" applyBorder="1"/>
    <xf numFmtId="0" fontId="1" fillId="0" borderId="1" xfId="0" applyFont="1" applyBorder="1"/>
    <xf numFmtId="3" fontId="1" fillId="3" borderId="4" xfId="0" applyNumberFormat="1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/>
    <xf numFmtId="0" fontId="1" fillId="0" borderId="15" xfId="0" applyFont="1" applyBorder="1"/>
    <xf numFmtId="0" fontId="2" fillId="0" borderId="16" xfId="0" applyFont="1" applyBorder="1"/>
    <xf numFmtId="0" fontId="1" fillId="0" borderId="17" xfId="0" applyFont="1" applyBorder="1"/>
    <xf numFmtId="0" fontId="1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point/Consultations/Roy%20Bridge/Documents/Spreadsheet%20for%20consultation%20Roy%20Nov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Template Roybridge"/>
      <sheetName val="Employee Costs"/>
      <sheetName val="Clerical Entitlements"/>
      <sheetName val="Building Costs"/>
      <sheetName val="Operational Costs"/>
      <sheetName val="Transport Costs"/>
      <sheetName val="GAE Impact"/>
      <sheetName val="Ledger Roybridge 2021"/>
    </sheetNames>
    <sheetDataSet>
      <sheetData sheetId="0" refreshError="1"/>
      <sheetData sheetId="1">
        <row r="3">
          <cell r="B3">
            <v>3</v>
          </cell>
        </row>
        <row r="21">
          <cell r="C21">
            <v>91215.8</v>
          </cell>
        </row>
        <row r="47">
          <cell r="C47">
            <v>8566.32</v>
          </cell>
        </row>
        <row r="54">
          <cell r="G54">
            <v>8.52</v>
          </cell>
        </row>
        <row r="55">
          <cell r="G55">
            <v>258.52</v>
          </cell>
        </row>
        <row r="60">
          <cell r="I60">
            <v>2367</v>
          </cell>
        </row>
      </sheetData>
      <sheetData sheetId="2" refreshError="1"/>
      <sheetData sheetId="3">
        <row r="6">
          <cell r="G6">
            <v>320</v>
          </cell>
        </row>
        <row r="9">
          <cell r="G9">
            <v>0</v>
          </cell>
        </row>
        <row r="15">
          <cell r="M15">
            <v>1148.83</v>
          </cell>
        </row>
        <row r="25">
          <cell r="M25">
            <v>5120.5000000000009</v>
          </cell>
        </row>
        <row r="40">
          <cell r="B40">
            <v>2547.8000000000002</v>
          </cell>
        </row>
        <row r="43">
          <cell r="E43">
            <v>200</v>
          </cell>
        </row>
      </sheetData>
      <sheetData sheetId="4">
        <row r="3">
          <cell r="C3">
            <v>1366</v>
          </cell>
        </row>
        <row r="9">
          <cell r="C9">
            <v>178</v>
          </cell>
        </row>
        <row r="12">
          <cell r="C12">
            <v>0</v>
          </cell>
        </row>
        <row r="24">
          <cell r="B24">
            <v>7674.4000000000005</v>
          </cell>
        </row>
      </sheetData>
      <sheetData sheetId="5">
        <row r="4">
          <cell r="P4">
            <v>36195</v>
          </cell>
        </row>
        <row r="10">
          <cell r="J10">
            <v>198</v>
          </cell>
        </row>
        <row r="12">
          <cell r="J12">
            <v>0</v>
          </cell>
        </row>
      </sheetData>
      <sheetData sheetId="6">
        <row r="28">
          <cell r="N28">
            <v>-7824.6812067445526</v>
          </cell>
        </row>
      </sheetData>
      <sheetData sheetId="7">
        <row r="2">
          <cell r="J2">
            <v>1209.6400000000001</v>
          </cell>
        </row>
        <row r="3">
          <cell r="J3">
            <v>338.62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4416-ACBD-4E1E-8F36-F454F9E8E5E3}">
  <dimension ref="A1:O53"/>
  <sheetViews>
    <sheetView tabSelected="1" topLeftCell="A31" workbookViewId="0">
      <selection activeCell="B49" sqref="B49"/>
    </sheetView>
  </sheetViews>
  <sheetFormatPr defaultRowHeight="15" x14ac:dyDescent="0.25"/>
  <cols>
    <col min="1" max="1" width="65.140625" customWidth="1"/>
    <col min="2" max="2" width="27.42578125" customWidth="1"/>
    <col min="3" max="3" width="18.85546875" customWidth="1"/>
    <col min="4" max="4" width="26.28515625" customWidth="1"/>
    <col min="11" max="11" width="17.7109375" customWidth="1"/>
    <col min="12" max="12" width="18.28515625" customWidth="1"/>
  </cols>
  <sheetData>
    <row r="1" spans="1:15" ht="18" x14ac:dyDescent="0.25">
      <c r="A1" s="1" t="s">
        <v>64</v>
      </c>
      <c r="B1" s="2"/>
      <c r="C1" s="2"/>
      <c r="D1" s="2"/>
      <c r="E1" s="3"/>
      <c r="F1" s="3"/>
      <c r="G1" s="3"/>
      <c r="H1" s="3"/>
      <c r="I1" s="3"/>
      <c r="J1" s="3"/>
      <c r="K1" s="4" t="s">
        <v>0</v>
      </c>
      <c r="L1" s="4"/>
      <c r="M1" s="3"/>
      <c r="N1" s="3"/>
      <c r="O1" s="3"/>
    </row>
    <row r="2" spans="1:15" ht="18" x14ac:dyDescent="0.25">
      <c r="A2" s="5" t="s">
        <v>1</v>
      </c>
      <c r="B2" s="6" t="s">
        <v>2</v>
      </c>
      <c r="C2" s="6" t="s">
        <v>3</v>
      </c>
      <c r="D2" s="6" t="s">
        <v>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8" x14ac:dyDescent="0.25">
      <c r="A3" s="7" t="s">
        <v>5</v>
      </c>
      <c r="B3" s="8"/>
      <c r="C3" s="9"/>
      <c r="D3" s="10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10.25" customHeight="1" x14ac:dyDescent="0.25">
      <c r="A4" s="11" t="s">
        <v>65</v>
      </c>
      <c r="B4" s="12" t="s">
        <v>6</v>
      </c>
      <c r="C4" s="13" t="s">
        <v>7</v>
      </c>
      <c r="D4" s="13" t="s">
        <v>8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56.25" x14ac:dyDescent="0.3">
      <c r="A5" s="14" t="s">
        <v>9</v>
      </c>
      <c r="B5" s="15"/>
      <c r="C5" s="16"/>
      <c r="D5" s="16"/>
      <c r="E5" s="3"/>
      <c r="F5" s="3"/>
      <c r="G5" s="17" t="s">
        <v>10</v>
      </c>
      <c r="H5" s="18"/>
      <c r="I5" s="18"/>
      <c r="J5" s="18"/>
      <c r="K5" s="18"/>
      <c r="L5" s="18"/>
      <c r="M5" s="3"/>
      <c r="N5" s="3"/>
      <c r="O5" s="3"/>
    </row>
    <row r="6" spans="1:15" ht="126" x14ac:dyDescent="0.3">
      <c r="A6" s="19" t="s">
        <v>11</v>
      </c>
      <c r="B6" s="20"/>
      <c r="C6" s="20"/>
      <c r="D6" s="20"/>
      <c r="E6" s="3"/>
      <c r="F6" s="3"/>
      <c r="G6" s="21" t="s">
        <v>12</v>
      </c>
      <c r="H6" s="22"/>
      <c r="I6" s="22"/>
      <c r="J6" s="22"/>
      <c r="K6" s="23" t="s">
        <v>13</v>
      </c>
      <c r="L6" s="24" t="s">
        <v>14</v>
      </c>
      <c r="M6" s="3"/>
      <c r="N6" s="3"/>
      <c r="O6" s="3"/>
    </row>
    <row r="7" spans="1:15" ht="18" x14ac:dyDescent="0.25">
      <c r="A7" s="25" t="s">
        <v>15</v>
      </c>
      <c r="B7" s="26">
        <f>ROUND('[1]Employee Costs'!C21,0)</f>
        <v>91216</v>
      </c>
      <c r="C7" s="26">
        <v>0</v>
      </c>
      <c r="D7" s="26">
        <f>C7-B7</f>
        <v>-91216</v>
      </c>
      <c r="E7" s="3"/>
      <c r="F7" s="3"/>
      <c r="G7" s="27" t="s">
        <v>16</v>
      </c>
      <c r="H7" s="27"/>
      <c r="I7" s="27"/>
      <c r="J7" s="27"/>
      <c r="K7" s="28"/>
      <c r="L7" s="28"/>
      <c r="M7" s="3"/>
      <c r="N7" s="3"/>
      <c r="O7" s="3"/>
    </row>
    <row r="8" spans="1:15" ht="18" x14ac:dyDescent="0.25">
      <c r="A8" s="25" t="s">
        <v>17</v>
      </c>
      <c r="B8" s="26">
        <f>ROUND('[1]Employee Costs'!C47,0)</f>
        <v>8566</v>
      </c>
      <c r="C8" s="26">
        <v>0</v>
      </c>
      <c r="D8" s="26">
        <f t="shared" ref="D8:D11" si="0">C8-B8</f>
        <v>-8566</v>
      </c>
      <c r="E8" s="3"/>
      <c r="F8" s="3"/>
      <c r="G8" s="29" t="s">
        <v>18</v>
      </c>
      <c r="H8" s="30"/>
      <c r="I8" s="30"/>
      <c r="J8" s="31"/>
      <c r="K8" s="25"/>
      <c r="L8" s="25"/>
      <c r="M8" s="3"/>
      <c r="N8" s="3"/>
      <c r="O8" s="3"/>
    </row>
    <row r="9" spans="1:15" ht="18" x14ac:dyDescent="0.25">
      <c r="A9" s="25" t="s">
        <v>19</v>
      </c>
      <c r="B9" s="26">
        <f>ROUND('[1]Employee Costs'!G55,0)</f>
        <v>259</v>
      </c>
      <c r="C9" s="26">
        <f>'[1]Employee Costs'!G54*'[1]Employee Costs'!$B$3</f>
        <v>25.56</v>
      </c>
      <c r="D9" s="26">
        <f t="shared" si="0"/>
        <v>-233.44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8" x14ac:dyDescent="0.25">
      <c r="A10" s="25" t="s">
        <v>20</v>
      </c>
      <c r="B10" s="26"/>
      <c r="C10" s="26"/>
      <c r="D10" s="26">
        <f t="shared" si="0"/>
        <v>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8" x14ac:dyDescent="0.25">
      <c r="A11" s="25" t="s">
        <v>21</v>
      </c>
      <c r="B11" s="26">
        <f>ROUND('[1]Employee Costs'!I60,0)</f>
        <v>2367</v>
      </c>
      <c r="C11" s="26">
        <v>0</v>
      </c>
      <c r="D11" s="26">
        <f t="shared" si="0"/>
        <v>-2367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8" x14ac:dyDescent="0.25">
      <c r="A12" s="25"/>
      <c r="B12" s="26"/>
      <c r="C12" s="26"/>
      <c r="D12" s="26"/>
      <c r="E12" s="3"/>
      <c r="F12" s="3"/>
      <c r="G12" s="1" t="s">
        <v>22</v>
      </c>
      <c r="H12" s="3"/>
      <c r="I12" s="3"/>
      <c r="J12" s="3"/>
      <c r="K12" s="3"/>
      <c r="L12" s="3"/>
      <c r="M12" s="3"/>
      <c r="N12" s="3"/>
      <c r="O12" s="3"/>
    </row>
    <row r="13" spans="1:15" ht="18.75" x14ac:dyDescent="0.3">
      <c r="A13" s="19" t="s">
        <v>23</v>
      </c>
      <c r="B13" s="20"/>
      <c r="C13" s="20"/>
      <c r="D13" s="20"/>
      <c r="E13" s="3"/>
      <c r="F13" s="3"/>
      <c r="G13" s="32" t="s">
        <v>24</v>
      </c>
      <c r="H13" s="33"/>
      <c r="I13" s="33"/>
      <c r="J13" s="33"/>
      <c r="K13" s="34"/>
      <c r="L13" s="3"/>
      <c r="M13" s="3"/>
      <c r="N13" s="3"/>
      <c r="O13" s="3"/>
    </row>
    <row r="14" spans="1:15" ht="18" x14ac:dyDescent="0.25">
      <c r="A14" s="25" t="s">
        <v>25</v>
      </c>
      <c r="B14" s="26">
        <f>'[1]Building Costs'!G6</f>
        <v>320</v>
      </c>
      <c r="C14" s="26">
        <v>0</v>
      </c>
      <c r="D14" s="26">
        <f t="shared" ref="D14:D23" si="1">C14-B14</f>
        <v>-320</v>
      </c>
      <c r="E14" s="3"/>
      <c r="F14" s="3"/>
      <c r="G14" s="35" t="s">
        <v>25</v>
      </c>
      <c r="H14" s="36"/>
      <c r="I14" s="36"/>
      <c r="J14" s="37"/>
      <c r="K14" s="26">
        <f>B14</f>
        <v>320</v>
      </c>
      <c r="L14" s="3"/>
      <c r="M14" s="3"/>
      <c r="N14" s="3"/>
      <c r="O14" s="3"/>
    </row>
    <row r="15" spans="1:15" ht="18" x14ac:dyDescent="0.25">
      <c r="A15" s="25" t="s">
        <v>26</v>
      </c>
      <c r="B15" s="26">
        <f>'[1]Building Costs'!G9</f>
        <v>0</v>
      </c>
      <c r="C15" s="26">
        <v>0</v>
      </c>
      <c r="D15" s="26">
        <f t="shared" si="1"/>
        <v>0</v>
      </c>
      <c r="E15" s="3"/>
      <c r="F15" s="3"/>
      <c r="G15" s="35" t="s">
        <v>26</v>
      </c>
      <c r="H15" s="36"/>
      <c r="I15" s="36"/>
      <c r="J15" s="37"/>
      <c r="K15" s="26">
        <f>B15</f>
        <v>0</v>
      </c>
      <c r="L15" s="3"/>
      <c r="M15" s="3"/>
      <c r="N15" s="3"/>
      <c r="O15" s="3"/>
    </row>
    <row r="16" spans="1:15" ht="18" x14ac:dyDescent="0.25">
      <c r="A16" s="25" t="s">
        <v>27</v>
      </c>
      <c r="B16" s="26">
        <f>'[1]Building Costs'!M15</f>
        <v>1148.83</v>
      </c>
      <c r="C16" s="26">
        <v>0</v>
      </c>
      <c r="D16" s="26">
        <f t="shared" si="1"/>
        <v>-1148.83</v>
      </c>
      <c r="E16" s="3"/>
      <c r="F16" s="3"/>
      <c r="G16" s="35" t="s">
        <v>27</v>
      </c>
      <c r="H16" s="36"/>
      <c r="I16" s="36"/>
      <c r="J16" s="37"/>
      <c r="K16" s="26">
        <f>'[1]Ledger Roybridge 2021'!J3</f>
        <v>338.62</v>
      </c>
      <c r="L16" s="3"/>
      <c r="M16" s="3"/>
      <c r="N16" s="3"/>
      <c r="O16" s="3"/>
    </row>
    <row r="17" spans="1:15" ht="18" x14ac:dyDescent="0.25">
      <c r="A17" s="25" t="s">
        <v>28</v>
      </c>
      <c r="B17" s="26">
        <f>'[1]Building Costs'!M25</f>
        <v>5120.5000000000009</v>
      </c>
      <c r="C17" s="26">
        <v>0</v>
      </c>
      <c r="D17" s="26">
        <f t="shared" si="1"/>
        <v>-5120.5000000000009</v>
      </c>
      <c r="E17" s="3"/>
      <c r="F17" s="3"/>
      <c r="G17" s="35" t="s">
        <v>28</v>
      </c>
      <c r="H17" s="36"/>
      <c r="I17" s="36"/>
      <c r="J17" s="37"/>
      <c r="K17" s="26">
        <f>'[1]Ledger Roybridge 2021'!J2</f>
        <v>1209.6400000000001</v>
      </c>
      <c r="L17" s="3"/>
      <c r="M17" s="3"/>
      <c r="N17" s="3"/>
      <c r="O17" s="3"/>
    </row>
    <row r="18" spans="1:15" ht="18" x14ac:dyDescent="0.25">
      <c r="A18" s="25" t="s">
        <v>29</v>
      </c>
      <c r="B18" s="26">
        <f>'[1]Building Costs'!B40</f>
        <v>2547.8000000000002</v>
      </c>
      <c r="C18" s="26">
        <v>0</v>
      </c>
      <c r="D18" s="26">
        <f t="shared" si="1"/>
        <v>-2547.8000000000002</v>
      </c>
      <c r="E18" s="3"/>
      <c r="F18" s="3"/>
      <c r="G18" s="35" t="s">
        <v>29</v>
      </c>
      <c r="H18" s="36"/>
      <c r="I18" s="36"/>
      <c r="J18" s="37"/>
      <c r="K18" s="25">
        <v>0</v>
      </c>
      <c r="L18" s="3"/>
      <c r="M18" s="3"/>
      <c r="N18" s="3"/>
      <c r="O18" s="3"/>
    </row>
    <row r="19" spans="1:15" ht="18" x14ac:dyDescent="0.25">
      <c r="A19" s="25" t="s">
        <v>30</v>
      </c>
      <c r="B19" s="26">
        <f>'[1]Building Costs'!E43</f>
        <v>200</v>
      </c>
      <c r="C19" s="26">
        <f>'[1]GAE Impact'!N28</f>
        <v>-7824.6812067445526</v>
      </c>
      <c r="D19" s="26">
        <f t="shared" si="1"/>
        <v>-8024.6812067445526</v>
      </c>
      <c r="E19" s="3"/>
      <c r="F19" s="3"/>
      <c r="G19" s="35" t="s">
        <v>31</v>
      </c>
      <c r="H19" s="36"/>
      <c r="I19" s="36"/>
      <c r="J19" s="37"/>
      <c r="K19" s="25">
        <v>0</v>
      </c>
      <c r="L19" s="3"/>
      <c r="M19" s="3"/>
      <c r="N19" s="3"/>
      <c r="O19" s="3"/>
    </row>
    <row r="20" spans="1:15" ht="18" x14ac:dyDescent="0.25">
      <c r="A20" s="25" t="s">
        <v>32</v>
      </c>
      <c r="B20" s="26"/>
      <c r="C20" s="26"/>
      <c r="D20" s="26">
        <f t="shared" si="1"/>
        <v>0</v>
      </c>
      <c r="E20" s="3"/>
      <c r="F20" s="3"/>
      <c r="G20" s="35" t="s">
        <v>30</v>
      </c>
      <c r="H20" s="36"/>
      <c r="I20" s="36"/>
      <c r="J20" s="37"/>
      <c r="K20" s="25">
        <v>0</v>
      </c>
      <c r="L20" s="3"/>
      <c r="M20" s="3"/>
      <c r="N20" s="3"/>
      <c r="O20" s="3"/>
    </row>
    <row r="21" spans="1:15" ht="18" x14ac:dyDescent="0.25">
      <c r="A21" s="25" t="s">
        <v>33</v>
      </c>
      <c r="B21" s="26"/>
      <c r="C21" s="26"/>
      <c r="D21" s="26">
        <f t="shared" si="1"/>
        <v>0</v>
      </c>
      <c r="E21" s="3"/>
      <c r="F21" s="3"/>
      <c r="G21" s="35" t="s">
        <v>32</v>
      </c>
      <c r="H21" s="36"/>
      <c r="I21" s="36"/>
      <c r="J21" s="37"/>
      <c r="K21" s="25">
        <v>0</v>
      </c>
      <c r="L21" s="3"/>
      <c r="M21" s="3"/>
      <c r="N21" s="3"/>
      <c r="O21" s="3"/>
    </row>
    <row r="22" spans="1:15" ht="18" x14ac:dyDescent="0.25">
      <c r="A22" s="25" t="s">
        <v>34</v>
      </c>
      <c r="B22" s="26"/>
      <c r="C22" s="26"/>
      <c r="D22" s="26">
        <f t="shared" si="1"/>
        <v>0</v>
      </c>
      <c r="E22" s="3"/>
      <c r="F22" s="3"/>
      <c r="G22" s="38" t="s">
        <v>33</v>
      </c>
      <c r="H22" s="39"/>
      <c r="I22" s="39"/>
      <c r="J22" s="40"/>
      <c r="K22" s="25">
        <v>0</v>
      </c>
      <c r="L22" s="3"/>
      <c r="M22" s="3"/>
      <c r="N22" s="3"/>
      <c r="O22" s="3"/>
    </row>
    <row r="23" spans="1:15" ht="18" x14ac:dyDescent="0.25">
      <c r="A23" s="25" t="s">
        <v>35</v>
      </c>
      <c r="B23" s="26"/>
      <c r="C23" s="26"/>
      <c r="D23" s="26">
        <f t="shared" si="1"/>
        <v>0</v>
      </c>
      <c r="E23" s="3"/>
      <c r="F23" s="3"/>
      <c r="G23" s="38" t="s">
        <v>35</v>
      </c>
      <c r="H23" s="39"/>
      <c r="I23" s="39"/>
      <c r="J23" s="40"/>
      <c r="K23" s="41">
        <v>0</v>
      </c>
      <c r="L23" s="3"/>
      <c r="M23" s="3"/>
      <c r="N23" s="3"/>
      <c r="O23" s="3"/>
    </row>
    <row r="24" spans="1:15" ht="18.75" thickBot="1" x14ac:dyDescent="0.3">
      <c r="A24" s="25"/>
      <c r="B24" s="26"/>
      <c r="C24" s="26"/>
      <c r="D24" s="26"/>
      <c r="E24" s="3"/>
      <c r="F24" s="3"/>
      <c r="G24" s="42" t="s">
        <v>36</v>
      </c>
      <c r="H24" s="43"/>
      <c r="I24" s="43"/>
      <c r="J24" s="44"/>
      <c r="K24" s="45">
        <f>SUM(K14:K23)</f>
        <v>1868.2600000000002</v>
      </c>
      <c r="L24" s="3"/>
      <c r="M24" s="3"/>
      <c r="N24" s="3"/>
      <c r="O24" s="3"/>
    </row>
    <row r="25" spans="1:15" ht="18.75" x14ac:dyDescent="0.3">
      <c r="A25" s="19" t="s">
        <v>37</v>
      </c>
      <c r="B25" s="20"/>
      <c r="C25" s="20"/>
      <c r="D25" s="20"/>
      <c r="E25" s="3"/>
      <c r="F25" s="3"/>
      <c r="G25" s="3"/>
      <c r="H25" s="3"/>
      <c r="I25" s="3"/>
      <c r="J25" s="3"/>
      <c r="K25" s="46"/>
      <c r="L25" s="3"/>
      <c r="M25" s="3"/>
      <c r="N25" s="3"/>
      <c r="O25" s="3"/>
    </row>
    <row r="26" spans="1:15" ht="18" x14ac:dyDescent="0.25">
      <c r="A26" s="25" t="s">
        <v>38</v>
      </c>
      <c r="B26" s="26">
        <f>'[1]Operational Costs'!C3+'[1]Operational Costs'!C12</f>
        <v>1366</v>
      </c>
      <c r="C26" s="26">
        <f>'[1]Operational Costs'!C9</f>
        <v>178</v>
      </c>
      <c r="D26" s="26">
        <f>C26-B26</f>
        <v>-1188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" x14ac:dyDescent="0.25">
      <c r="A27" s="25" t="s">
        <v>39</v>
      </c>
      <c r="B27" s="26">
        <f>'[1]Operational Costs'!B24+'[1]Operational Costs'!B26</f>
        <v>7674.4000000000005</v>
      </c>
      <c r="C27" s="26">
        <f>'[1]Operational Costs'!B26</f>
        <v>0</v>
      </c>
      <c r="D27" s="26">
        <f t="shared" ref="D27:D30" si="2">C27-B27</f>
        <v>-7674.4000000000005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8" x14ac:dyDescent="0.25">
      <c r="A28" s="25" t="s">
        <v>40</v>
      </c>
      <c r="B28" s="26"/>
      <c r="C28" s="26"/>
      <c r="D28" s="26">
        <f t="shared" si="2"/>
        <v>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" x14ac:dyDescent="0.25">
      <c r="A29" s="25" t="s">
        <v>41</v>
      </c>
      <c r="B29" s="26"/>
      <c r="C29" s="26"/>
      <c r="D29" s="26">
        <f t="shared" si="2"/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8" x14ac:dyDescent="0.25">
      <c r="A30" s="25"/>
      <c r="B30" s="26"/>
      <c r="C30" s="26"/>
      <c r="D30" s="26">
        <f t="shared" si="2"/>
        <v>0</v>
      </c>
      <c r="E30" s="3"/>
      <c r="F30" s="3"/>
      <c r="G30" s="1" t="s">
        <v>42</v>
      </c>
      <c r="H30" s="3"/>
      <c r="I30" s="3"/>
      <c r="J30" s="3"/>
      <c r="K30" s="3"/>
      <c r="L30" s="3"/>
      <c r="M30" s="3"/>
      <c r="N30" s="3"/>
      <c r="O30" s="3"/>
    </row>
    <row r="31" spans="1:15" ht="18.75" x14ac:dyDescent="0.3">
      <c r="A31" s="19" t="s">
        <v>43</v>
      </c>
      <c r="B31" s="20"/>
      <c r="C31" s="20"/>
      <c r="D31" s="20"/>
      <c r="E31" s="3"/>
      <c r="F31" s="3"/>
      <c r="G31" s="47" t="s">
        <v>44</v>
      </c>
      <c r="H31" s="48"/>
      <c r="I31" s="48"/>
      <c r="J31" s="48"/>
      <c r="K31" s="49"/>
      <c r="L31" s="3"/>
      <c r="M31" s="3"/>
      <c r="N31" s="3"/>
      <c r="O31" s="3"/>
    </row>
    <row r="32" spans="1:15" ht="18.75" thickBot="1" x14ac:dyDescent="0.3">
      <c r="A32" s="25" t="s">
        <v>45</v>
      </c>
      <c r="B32" s="26">
        <f>'[1]Transport Costs'!P4</f>
        <v>36195</v>
      </c>
      <c r="C32" s="26">
        <v>0</v>
      </c>
      <c r="D32" s="26">
        <f>C32-B32</f>
        <v>-36195</v>
      </c>
      <c r="E32" s="2"/>
      <c r="F32" s="3"/>
      <c r="G32" s="50" t="s">
        <v>46</v>
      </c>
      <c r="H32" s="51"/>
      <c r="I32" s="51"/>
      <c r="J32" s="52"/>
      <c r="K32" s="53">
        <v>0</v>
      </c>
      <c r="L32" s="3"/>
      <c r="M32" s="3"/>
      <c r="N32" s="3"/>
      <c r="O32" s="3"/>
    </row>
    <row r="33" spans="1:15" ht="18.75" thickBot="1" x14ac:dyDescent="0.3">
      <c r="A33" s="25" t="s">
        <v>47</v>
      </c>
      <c r="B33" s="26"/>
      <c r="C33" s="26"/>
      <c r="D33" s="26">
        <f t="shared" ref="D33:D34" si="3">C33-B33</f>
        <v>0</v>
      </c>
      <c r="E33" s="3"/>
      <c r="F33" s="3"/>
      <c r="G33" s="42" t="s">
        <v>48</v>
      </c>
      <c r="H33" s="43"/>
      <c r="I33" s="43"/>
      <c r="J33" s="44"/>
      <c r="K33" s="54">
        <v>0</v>
      </c>
      <c r="L33" s="3"/>
      <c r="M33" s="3"/>
      <c r="N33" s="3"/>
      <c r="O33" s="3"/>
    </row>
    <row r="34" spans="1:15" ht="18" x14ac:dyDescent="0.25">
      <c r="A34" s="25" t="s">
        <v>49</v>
      </c>
      <c r="B34" s="26">
        <f>'[1]Transport Costs'!J10</f>
        <v>198</v>
      </c>
      <c r="C34" s="26">
        <f>'[1]Transport Costs'!J12</f>
        <v>0</v>
      </c>
      <c r="D34" s="26">
        <f t="shared" si="3"/>
        <v>-198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8" x14ac:dyDescent="0.25">
      <c r="A35" s="55" t="s">
        <v>50</v>
      </c>
      <c r="B35" s="56">
        <f>SUM(B7:B34)</f>
        <v>157178.53</v>
      </c>
      <c r="C35" s="56">
        <f>SUM(C7:C34)</f>
        <v>-7621.1212067445522</v>
      </c>
      <c r="D35" s="56">
        <f>C35-B35</f>
        <v>-164799.65120674454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8" x14ac:dyDescent="0.25">
      <c r="A36" s="25"/>
      <c r="B36" s="26"/>
      <c r="C36" s="26"/>
      <c r="D36" s="2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8" x14ac:dyDescent="0.25">
      <c r="A37" s="25" t="s">
        <v>51</v>
      </c>
      <c r="B37" s="20"/>
      <c r="C37" s="20"/>
      <c r="D37" s="20"/>
      <c r="E37" s="3"/>
      <c r="F37" s="3"/>
      <c r="G37" s="1" t="s">
        <v>52</v>
      </c>
      <c r="H37" s="3"/>
      <c r="I37" s="3"/>
      <c r="J37" s="3"/>
      <c r="K37" s="3"/>
      <c r="L37" s="3"/>
      <c r="M37" s="3"/>
      <c r="N37" s="3"/>
      <c r="O37" s="3"/>
    </row>
    <row r="38" spans="1:15" ht="18" x14ac:dyDescent="0.25">
      <c r="A38" s="25" t="s">
        <v>53</v>
      </c>
      <c r="B38" s="26"/>
      <c r="C38" s="26"/>
      <c r="D38" s="26"/>
      <c r="E38" s="3"/>
      <c r="F38" s="3"/>
      <c r="G38" s="57" t="s">
        <v>54</v>
      </c>
      <c r="H38" s="58"/>
      <c r="I38" s="58"/>
      <c r="J38" s="58"/>
      <c r="K38" s="25"/>
      <c r="L38" s="3"/>
      <c r="M38" s="3"/>
      <c r="N38" s="3"/>
      <c r="O38" s="3"/>
    </row>
    <row r="39" spans="1:15" ht="18.75" thickBot="1" x14ac:dyDescent="0.3">
      <c r="A39" s="25" t="s">
        <v>55</v>
      </c>
      <c r="B39" s="26"/>
      <c r="C39" s="26"/>
      <c r="D39" s="26"/>
      <c r="E39" s="3"/>
      <c r="F39" s="3"/>
      <c r="G39" s="59"/>
      <c r="H39" s="59"/>
      <c r="I39" s="59"/>
      <c r="J39" s="59"/>
      <c r="K39" s="60">
        <f>'[1]GAE Impact'!N28</f>
        <v>-7824.6812067445526</v>
      </c>
      <c r="L39" s="3"/>
      <c r="M39" s="3"/>
      <c r="N39" s="3"/>
      <c r="O39" s="3"/>
    </row>
    <row r="40" spans="1:15" ht="18.75" thickBot="1" x14ac:dyDescent="0.3">
      <c r="A40" s="25" t="s">
        <v>56</v>
      </c>
      <c r="B40" s="26"/>
      <c r="C40" s="26"/>
      <c r="D40" s="26"/>
      <c r="E40" s="3"/>
      <c r="F40" s="3"/>
      <c r="G40" s="61" t="s">
        <v>57</v>
      </c>
      <c r="H40" s="61"/>
      <c r="I40" s="61"/>
      <c r="J40" s="42"/>
      <c r="K40" s="62">
        <v>-7825</v>
      </c>
      <c r="L40" s="3"/>
      <c r="M40" s="3"/>
      <c r="N40" s="3"/>
      <c r="O40" s="3"/>
    </row>
    <row r="41" spans="1:15" ht="18" x14ac:dyDescent="0.25">
      <c r="A41" s="25" t="s">
        <v>58</v>
      </c>
      <c r="B41" s="26"/>
      <c r="C41" s="26"/>
      <c r="D41" s="26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8" x14ac:dyDescent="0.25">
      <c r="A42" s="55" t="s">
        <v>59</v>
      </c>
      <c r="B42" s="56">
        <f>SUM(B38:B41)</f>
        <v>0</v>
      </c>
      <c r="C42" s="56">
        <f>SUM(C38:C41)</f>
        <v>0</v>
      </c>
      <c r="D42" s="56">
        <f>SUM(D38:D41)</f>
        <v>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8" x14ac:dyDescent="0.25">
      <c r="A43" s="25"/>
      <c r="B43" s="26"/>
      <c r="C43" s="26"/>
      <c r="D43" s="26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8" x14ac:dyDescent="0.25">
      <c r="A44" s="63" t="s">
        <v>60</v>
      </c>
      <c r="B44" s="64">
        <f>B35+B42</f>
        <v>157178.53</v>
      </c>
      <c r="C44" s="64">
        <f>C35+C42</f>
        <v>-7621.1212067445522</v>
      </c>
      <c r="D44" s="64">
        <f>D35+D42</f>
        <v>-164799.65120674454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" x14ac:dyDescent="0.25">
      <c r="A45" s="3"/>
      <c r="B45" s="2"/>
      <c r="C45" s="2"/>
      <c r="D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8" x14ac:dyDescent="0.25">
      <c r="A46" s="63" t="s">
        <v>61</v>
      </c>
      <c r="B46" s="64">
        <f>B44/1</f>
        <v>157178.53</v>
      </c>
      <c r="C46" s="64">
        <f>C44/1</f>
        <v>-7621.1212067445522</v>
      </c>
      <c r="D46" s="64">
        <f>D44/1</f>
        <v>-164799.65120674454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8" x14ac:dyDescent="0.25">
      <c r="A47" s="3"/>
      <c r="B47" s="3"/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8" x14ac:dyDescent="0.25">
      <c r="A48" s="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" x14ac:dyDescent="0.25">
      <c r="A49" s="65" t="s">
        <v>66</v>
      </c>
      <c r="B49" s="66"/>
      <c r="C49" s="66"/>
      <c r="D49" s="67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8" x14ac:dyDescent="0.25">
      <c r="A50" s="68" t="s">
        <v>62</v>
      </c>
      <c r="B50" s="1"/>
      <c r="C50" s="1"/>
      <c r="D50" s="69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8" x14ac:dyDescent="0.25">
      <c r="A51" s="70" t="s">
        <v>63</v>
      </c>
      <c r="B51" s="71"/>
      <c r="C51" s="71"/>
      <c r="D51" s="7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</sheetData>
  <mergeCells count="15">
    <mergeCell ref="G38:J38"/>
    <mergeCell ref="G39:J39"/>
    <mergeCell ref="G40:J40"/>
    <mergeCell ref="G8:J8"/>
    <mergeCell ref="G13:K13"/>
    <mergeCell ref="G24:J24"/>
    <mergeCell ref="G31:K31"/>
    <mergeCell ref="G32:J32"/>
    <mergeCell ref="G33:J33"/>
    <mergeCell ref="K1:L1"/>
    <mergeCell ref="A3:B3"/>
    <mergeCell ref="C3:D3"/>
    <mergeCell ref="G5:L5"/>
    <mergeCell ref="G6:J6"/>
    <mergeCell ref="G7:J7"/>
  </mergeCells>
  <hyperlinks>
    <hyperlink ref="A6" location="'Employee Costs'!A1" display="Employee costs " xr:uid="{794A1D1D-B570-420D-8061-42393DF647C0}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Jackson</dc:creator>
  <cp:lastModifiedBy>Ian Jackson</cp:lastModifiedBy>
  <dcterms:created xsi:type="dcterms:W3CDTF">2021-11-08T09:25:29Z</dcterms:created>
  <dcterms:modified xsi:type="dcterms:W3CDTF">2021-11-08T09:33:03Z</dcterms:modified>
</cp:coreProperties>
</file>