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defaultThemeVersion="124226"/>
  <xr:revisionPtr revIDLastSave="0" documentId="13_ncr:1_{04C8B1CC-0899-4BC8-A1D2-0D020FBA944B}" xr6:coauthVersionLast="47" xr6:coauthVersionMax="47" xr10:uidLastSave="{00000000-0000-0000-0000-000000000000}"/>
  <bookViews>
    <workbookView xWindow="-110" yWindow="-110" windowWidth="19420" windowHeight="10420" tabRatio="822" xr2:uid="{00000000-000D-0000-FFFF-FFFF00000000}"/>
  </bookViews>
  <sheets>
    <sheet name="IMF2_PropPlan_Data" sheetId="22" r:id="rId1"/>
    <sheet name="Distribution assumptions" sheetId="23" r:id="rId2"/>
    <sheet name="EastInverness Planning Consents" sheetId="24" r:id="rId3"/>
    <sheet name="TRICS Summary" sheetId="14" r:id="rId4"/>
    <sheet name="TRICS Residential" sheetId="4" r:id="rId5"/>
    <sheet name="TRICS Offices" sheetId="16" r:id="rId6"/>
    <sheet name="TRICS Comm Cen" sheetId="17" r:id="rId7"/>
    <sheet name="TRICS Ind Estate" sheetId="18" r:id="rId8"/>
    <sheet name="TRICS Local Shops" sheetId="19" r:id="rId9"/>
    <sheet name="TRICS Food Superstore" sheetId="21" r:id="rId10"/>
  </sheets>
  <definedNames>
    <definedName name="_xlnm._FilterDatabase" localSheetId="0" hidden="1">IMF2_PropPlan_Data!$A$1:$K$48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5" i="22" l="1"/>
  <c r="K33" i="22"/>
  <c r="I33" i="22"/>
  <c r="H33" i="22"/>
  <c r="I35" i="22"/>
  <c r="H35" i="22"/>
  <c r="H58" i="22"/>
  <c r="I58" i="22"/>
  <c r="K58" i="22"/>
  <c r="H57" i="22"/>
  <c r="I57" i="22"/>
  <c r="K57" i="22"/>
  <c r="K56" i="22"/>
  <c r="I56" i="22"/>
  <c r="H56" i="22"/>
  <c r="F55" i="22"/>
  <c r="K55" i="22" s="1"/>
  <c r="K54" i="22"/>
  <c r="I54" i="22"/>
  <c r="H54" i="22"/>
  <c r="F53" i="22"/>
  <c r="K53" i="22" s="1"/>
  <c r="F52" i="22"/>
  <c r="K52" i="22" s="1"/>
  <c r="H51" i="22"/>
  <c r="I51" i="22"/>
  <c r="K51" i="22"/>
  <c r="H49" i="22"/>
  <c r="I49" i="22"/>
  <c r="K49" i="22"/>
  <c r="H50" i="22"/>
  <c r="I50" i="22"/>
  <c r="K50" i="22"/>
  <c r="K48" i="22"/>
  <c r="H48" i="22"/>
  <c r="I48" i="22"/>
  <c r="F47" i="22"/>
  <c r="K47" i="22" s="1"/>
  <c r="K42" i="22"/>
  <c r="F46" i="22"/>
  <c r="K46" i="22" s="1"/>
  <c r="F45" i="22"/>
  <c r="K45" i="22" s="1"/>
  <c r="F43" i="22"/>
  <c r="K43" i="22" s="1"/>
  <c r="H42" i="22"/>
  <c r="I42" i="22"/>
  <c r="K41" i="22"/>
  <c r="I41" i="22"/>
  <c r="H41" i="22"/>
  <c r="F40" i="22"/>
  <c r="K40" i="22" s="1"/>
  <c r="F38" i="22"/>
  <c r="K38" i="22" s="1"/>
  <c r="F39" i="22"/>
  <c r="K39" i="22" s="1"/>
  <c r="F37" i="22"/>
  <c r="K37" i="22" s="1"/>
  <c r="H36" i="22"/>
  <c r="I36" i="22"/>
  <c r="K36" i="22"/>
  <c r="K34" i="22"/>
  <c r="I34" i="22"/>
  <c r="H34" i="22"/>
  <c r="F18" i="22"/>
  <c r="K18" i="22" s="1"/>
  <c r="F32" i="22" l="1"/>
  <c r="K32" i="22" s="1"/>
  <c r="F31" i="22"/>
  <c r="K31" i="22" s="1"/>
  <c r="H23" i="22"/>
  <c r="I23" i="22"/>
  <c r="K23" i="22"/>
  <c r="H24" i="22"/>
  <c r="I24" i="22"/>
  <c r="K24" i="22"/>
  <c r="H25" i="22"/>
  <c r="I25" i="22"/>
  <c r="K25" i="22"/>
  <c r="H26" i="22"/>
  <c r="I26" i="22"/>
  <c r="K26" i="22"/>
  <c r="H27" i="22"/>
  <c r="I27" i="22"/>
  <c r="K27" i="22"/>
  <c r="H28" i="22"/>
  <c r="I28" i="22"/>
  <c r="K28" i="22"/>
  <c r="H29" i="22"/>
  <c r="I29" i="22"/>
  <c r="K29" i="22"/>
  <c r="H30" i="22"/>
  <c r="I30" i="22"/>
  <c r="K30" i="22"/>
  <c r="H22" i="22"/>
  <c r="I22" i="22"/>
  <c r="K22" i="22"/>
  <c r="K20" i="22"/>
  <c r="K21" i="22"/>
  <c r="H20" i="22"/>
  <c r="I20" i="22"/>
  <c r="H21" i="22"/>
  <c r="I21" i="22"/>
  <c r="K19" i="22"/>
  <c r="I19" i="22"/>
  <c r="H19" i="22"/>
  <c r="F14" i="22"/>
  <c r="K14" i="22" s="1"/>
  <c r="F15" i="22"/>
  <c r="K15" i="22" s="1"/>
  <c r="F16" i="22"/>
  <c r="K16" i="22" s="1"/>
  <c r="F17" i="22"/>
  <c r="K17" i="22" s="1"/>
  <c r="I3" i="22"/>
  <c r="I4" i="22"/>
  <c r="I5" i="22"/>
  <c r="I6" i="22"/>
  <c r="I7" i="22"/>
  <c r="I2" i="22"/>
  <c r="H3" i="22"/>
  <c r="H4" i="22"/>
  <c r="H5" i="22"/>
  <c r="H6" i="22"/>
  <c r="H7" i="22"/>
  <c r="H2" i="22"/>
  <c r="K2" i="22"/>
  <c r="K7" i="22"/>
  <c r="K6" i="22"/>
  <c r="K5" i="22"/>
  <c r="K4" i="22"/>
  <c r="K3" i="22"/>
  <c r="F9" i="22"/>
  <c r="K9" i="22" s="1"/>
  <c r="F11" i="22"/>
  <c r="K11" i="22" s="1"/>
  <c r="F10" i="22"/>
  <c r="K10" i="22" s="1"/>
  <c r="F12" i="22"/>
  <c r="K12" i="22" s="1"/>
  <c r="F13" i="22"/>
  <c r="K13" i="22" s="1"/>
  <c r="F44" i="22"/>
  <c r="K44" i="22" s="1"/>
</calcChain>
</file>

<file path=xl/sharedStrings.xml><?xml version="1.0" encoding="utf-8"?>
<sst xmlns="http://schemas.openxmlformats.org/spreadsheetml/2006/main" count="1298" uniqueCount="502">
  <si>
    <t>Settlement</t>
  </si>
  <si>
    <t>Use(s)</t>
  </si>
  <si>
    <t>Alness</t>
  </si>
  <si>
    <t>AL02</t>
  </si>
  <si>
    <t>Housing</t>
  </si>
  <si>
    <t>AL03</t>
  </si>
  <si>
    <t>AL04</t>
  </si>
  <si>
    <t>AL06</t>
  </si>
  <si>
    <t>AL07</t>
  </si>
  <si>
    <t>AL08</t>
  </si>
  <si>
    <t>AL09</t>
  </si>
  <si>
    <t>AL10</t>
  </si>
  <si>
    <t>AL11</t>
  </si>
  <si>
    <t>AL12</t>
  </si>
  <si>
    <t>AL13</t>
  </si>
  <si>
    <t>Business</t>
  </si>
  <si>
    <t>AL14</t>
  </si>
  <si>
    <t>Industry</t>
  </si>
  <si>
    <t>AL15</t>
  </si>
  <si>
    <t>AL16</t>
  </si>
  <si>
    <t>AL17</t>
  </si>
  <si>
    <t>Tain</t>
  </si>
  <si>
    <t>TN01</t>
  </si>
  <si>
    <t>TN02</t>
  </si>
  <si>
    <t>TN03</t>
  </si>
  <si>
    <t>TN04</t>
  </si>
  <si>
    <t>TN05</t>
  </si>
  <si>
    <t>TN07</t>
  </si>
  <si>
    <t>TN10</t>
  </si>
  <si>
    <t>TN11</t>
  </si>
  <si>
    <t>Invergordon</t>
  </si>
  <si>
    <t>IG02</t>
  </si>
  <si>
    <t>IG04</t>
  </si>
  <si>
    <t>IG05</t>
  </si>
  <si>
    <t>IG06</t>
  </si>
  <si>
    <t>IG07</t>
  </si>
  <si>
    <t>Central Inv</t>
  </si>
  <si>
    <t>East Inv</t>
  </si>
  <si>
    <t>TRICS</t>
  </si>
  <si>
    <t>Residential
/per dwelling</t>
  </si>
  <si>
    <r>
      <t>Offices /100m</t>
    </r>
    <r>
      <rPr>
        <b/>
        <vertAlign val="superscript"/>
        <sz val="11"/>
        <color theme="1"/>
        <rFont val="Calibri"/>
        <family val="2"/>
        <scheme val="minor"/>
      </rPr>
      <t>2</t>
    </r>
  </si>
  <si>
    <r>
      <t>Community Centre
/100m</t>
    </r>
    <r>
      <rPr>
        <b/>
        <vertAlign val="superscript"/>
        <sz val="11"/>
        <color theme="1"/>
        <rFont val="Calibri"/>
        <family val="2"/>
        <scheme val="minor"/>
      </rPr>
      <t>2</t>
    </r>
  </si>
  <si>
    <r>
      <t>Industrial Estate
/100m</t>
    </r>
    <r>
      <rPr>
        <b/>
        <vertAlign val="superscript"/>
        <sz val="11"/>
        <color theme="1"/>
        <rFont val="Calibri"/>
        <family val="2"/>
        <scheme val="minor"/>
      </rPr>
      <t>2</t>
    </r>
  </si>
  <si>
    <r>
      <t>Local Shops
/100m</t>
    </r>
    <r>
      <rPr>
        <b/>
        <vertAlign val="superscript"/>
        <sz val="11"/>
        <color theme="1"/>
        <rFont val="Calibri"/>
        <family val="2"/>
        <scheme val="minor"/>
      </rPr>
      <t>2</t>
    </r>
  </si>
  <si>
    <r>
      <t>Food Superstore
/100m</t>
    </r>
    <r>
      <rPr>
        <b/>
        <vertAlign val="superscript"/>
        <sz val="11"/>
        <color theme="1"/>
        <rFont val="Calibri"/>
        <family val="2"/>
        <scheme val="minor"/>
      </rPr>
      <t>2</t>
    </r>
  </si>
  <si>
    <t>TRICS 7.6.3</t>
  </si>
  <si>
    <t>Trip Rate Parameter:</t>
  </si>
  <si>
    <t>Gross floor area</t>
  </si>
  <si>
    <t>TRIP RATE CALCULATION SELECTION PARAMETERS:</t>
  </si>
  <si>
    <t>Land Use</t>
  </si>
  <si>
    <t>07 - LEISURE</t>
  </si>
  <si>
    <t>Category</t>
  </si>
  <si>
    <t>Q - COMMUNITY CENTRE</t>
  </si>
  <si>
    <t>VEHICLES</t>
  </si>
  <si>
    <t>Selected regions and areas:</t>
  </si>
  <si>
    <t>WEST MIDLANDS</t>
  </si>
  <si>
    <t>SH</t>
  </si>
  <si>
    <t>SHROPSHIRE</t>
  </si>
  <si>
    <t>1 days</t>
  </si>
  <si>
    <t>YORKSHIRE &amp; NORTH LINCOLNSHIRE</t>
  </si>
  <si>
    <t>NY</t>
  </si>
  <si>
    <t>NORTH YORKSHIRE</t>
  </si>
  <si>
    <t>NORTH WEST</t>
  </si>
  <si>
    <t>CH</t>
  </si>
  <si>
    <t>CHESHIRE</t>
  </si>
  <si>
    <t>NORTH</t>
  </si>
  <si>
    <t>TW</t>
  </si>
  <si>
    <t>TYNE &amp; WEAR</t>
  </si>
  <si>
    <t>ULSTER (REPUBLIC OF IRELAND)</t>
  </si>
  <si>
    <t>CV</t>
  </si>
  <si>
    <t>CAVAN</t>
  </si>
  <si>
    <t>This section displays the number of survey days per TRICS® sub-region in the selected set</t>
  </si>
  <si>
    <t>Secondary Filtering selection:</t>
  </si>
  <si>
    <t>This data displays the chosen trip rate parameter and its selected range. Only sites that fall within the parameter range are included in the trip rate calculation.</t>
  </si>
  <si>
    <t>Parameter:</t>
  </si>
  <si>
    <t>Actual Range:</t>
  </si>
  <si>
    <t>100 to 1486 (units: sqm)</t>
  </si>
  <si>
    <t>Range Selected by User:</t>
  </si>
  <si>
    <t>100 to 2329 (units: sqm)</t>
  </si>
  <si>
    <t>Public Transport Provision:</t>
  </si>
  <si>
    <t>Selection by:</t>
  </si>
  <si>
    <t>Include all surveys</t>
  </si>
  <si>
    <t>Date Range:</t>
  </si>
  <si>
    <t>01/01/11 to 24/05/19</t>
  </si>
  <si>
    <t>This data displays the range of survey dates selected. Only surveys that were conducted within this date range are included in the trip rate calculation.</t>
  </si>
  <si>
    <t>Selected survey days:</t>
  </si>
  <si>
    <t>Tuesday</t>
  </si>
  <si>
    <t>Wednesday</t>
  </si>
  <si>
    <t>2 days</t>
  </si>
  <si>
    <t>Thursday</t>
  </si>
  <si>
    <t>Friday</t>
  </si>
  <si>
    <t>This data displays the number of selected surveys by day of the week.</t>
  </si>
  <si>
    <t>Selected survey types:</t>
  </si>
  <si>
    <t>Manual count</t>
  </si>
  <si>
    <t>5 days</t>
  </si>
  <si>
    <t>Directional ATC Count</t>
  </si>
  <si>
    <t>0 days</t>
  </si>
  <si>
    <t>This data displays the number of manual classified surveys and the number of unclassified ATC surveys</t>
  </si>
  <si>
    <t xml:space="preserve"> the total adding up to the overall number of surveys in the selected set. Manual surveys are undertaken using staff</t>
  </si>
  <si>
    <t xml:space="preserve"> whilst ATC surveys are undertaking using machines.</t>
  </si>
  <si>
    <t>Selected Locations:</t>
  </si>
  <si>
    <t>Town Centre</t>
  </si>
  <si>
    <t>Edge of Town Centre</t>
  </si>
  <si>
    <t>Suburban Area (PPS6 Out of Centre)</t>
  </si>
  <si>
    <t>Edge of Town</t>
  </si>
  <si>
    <t>Neighbourhood Centre (PPS6 Local Centre)</t>
  </si>
  <si>
    <t>Free Standing (PPS6 Out of Town)</t>
  </si>
  <si>
    <t>Not Known</t>
  </si>
  <si>
    <t>This data displays the number of surveys per main location category within the selected set. The main location categories consist of Free Standing</t>
  </si>
  <si>
    <t xml:space="preserve"> Edge of Town</t>
  </si>
  <si>
    <t xml:space="preserve"> Suburban Area</t>
  </si>
  <si>
    <t xml:space="preserve"> Neighbourhood Centre</t>
  </si>
  <si>
    <t xml:space="preserve"> Edge of Town Centre</t>
  </si>
  <si>
    <t xml:space="preserve"> Town Centre and Not Known.</t>
  </si>
  <si>
    <t>Selected Location Sub Categories:</t>
  </si>
  <si>
    <t>Industrial Zone</t>
  </si>
  <si>
    <t>Commercial Zone</t>
  </si>
  <si>
    <t>Development Zone</t>
  </si>
  <si>
    <t>Residential Zone</t>
  </si>
  <si>
    <t>Retail Zone</t>
  </si>
  <si>
    <t>Built-Up Zone</t>
  </si>
  <si>
    <t>Village</t>
  </si>
  <si>
    <t>Out of Town</t>
  </si>
  <si>
    <t>High Street</t>
  </si>
  <si>
    <t>No Sub Category</t>
  </si>
  <si>
    <t>This data displays the number of surveys per location sub-category within the selected set. The location sub-categories consist of Commercial Zone</t>
  </si>
  <si>
    <t xml:space="preserve"> Industrial Zone</t>
  </si>
  <si>
    <t xml:space="preserve"> Development Zone</t>
  </si>
  <si>
    <t xml:space="preserve"> Residential Zone</t>
  </si>
  <si>
    <t xml:space="preserve"> Retail Zone</t>
  </si>
  <si>
    <t xml:space="preserve"> Built-Up Zone</t>
  </si>
  <si>
    <t xml:space="preserve"> Village</t>
  </si>
  <si>
    <t xml:space="preserve"> Out of Town</t>
  </si>
  <si>
    <t xml:space="preserve"> High Street and No Sub Category.</t>
  </si>
  <si>
    <t>Use Class:</t>
  </si>
  <si>
    <t xml:space="preserve">   D1    </t>
  </si>
  <si>
    <t xml:space="preserve">   D2    </t>
  </si>
  <si>
    <t>4 days</t>
  </si>
  <si>
    <t>This data displays the number of surveys per Use Class classification within the selected set. The Use Classes Order 2005 has been used for this purpose</t>
  </si>
  <si>
    <t xml:space="preserve"> which can be found within the Library module of TRICS®.</t>
  </si>
  <si>
    <t>Population within 1 mile:</t>
  </si>
  <si>
    <t>1,000 or Less</t>
  </si>
  <si>
    <t>1,001  to 5,000</t>
  </si>
  <si>
    <t>5,001  to 10,000</t>
  </si>
  <si>
    <t>15,001 to 20,000</t>
  </si>
  <si>
    <t>25,001 to 50,000</t>
  </si>
  <si>
    <t>This data displays the number of selected surveys within stated 1-mile radii of population.</t>
  </si>
  <si>
    <t>Population within 5 miles:</t>
  </si>
  <si>
    <t>5,001   to 25,000</t>
  </si>
  <si>
    <t>50,001  to 75,000</t>
  </si>
  <si>
    <t>3 days</t>
  </si>
  <si>
    <t>This data displays the number of selected surveys within stated 5-mile radii of population.</t>
  </si>
  <si>
    <t>Car ownership within 5 miles:</t>
  </si>
  <si>
    <t>0.6 to 1.0</t>
  </si>
  <si>
    <t>1.1 to 1.5</t>
  </si>
  <si>
    <t>This data displays the number of selected surveys within stated ranges of average cars owned per residential dwelling</t>
  </si>
  <si>
    <t xml:space="preserve"> within a radius of 5-miles of selected survey sites.</t>
  </si>
  <si>
    <t>Travel Plan:</t>
  </si>
  <si>
    <t>No</t>
  </si>
  <si>
    <t>This data displays the number of surveys within the selected set that were undertaken at sites with Travel Plans in place</t>
  </si>
  <si>
    <t xml:space="preserve"> and the number of surveys that were undertaken at sites without Travel Plans.</t>
  </si>
  <si>
    <t>PTAL Rating:</t>
  </si>
  <si>
    <t>No PTAL Present</t>
  </si>
  <si>
    <t>This data displays the number of selected surveys with PTAL Ratings.</t>
  </si>
  <si>
    <t>LIST OF SITES relevant to selection parameters</t>
  </si>
  <si>
    <t>CH-07-Q-01</t>
  </si>
  <si>
    <t>COMMUNITY CENTRE</t>
  </si>
  <si>
    <t>WARRINGTON ROAD</t>
  </si>
  <si>
    <t>MERE</t>
  </si>
  <si>
    <t>Total Gross floor area:</t>
  </si>
  <si>
    <t>sqm</t>
  </si>
  <si>
    <t>Survey date:</t>
  </si>
  <si>
    <t>TUESDAY</t>
  </si>
  <si>
    <t>Survey Type:</t>
  </si>
  <si>
    <t>MANUAL</t>
  </si>
  <si>
    <t>CV-07-Q-01</t>
  </si>
  <si>
    <t>KILLYMOONEY DRIVE</t>
  </si>
  <si>
    <t>WEDNESDAY</t>
  </si>
  <si>
    <t>NY-07-Q-01</t>
  </si>
  <si>
    <t>SHUTE ROAD</t>
  </si>
  <si>
    <t>CATTERRICK GARRISON</t>
  </si>
  <si>
    <t>SH-07-Q-01</t>
  </si>
  <si>
    <t>SOUTHGATE</t>
  </si>
  <si>
    <t>SUTTON HILL</t>
  </si>
  <si>
    <t>TELFORD</t>
  </si>
  <si>
    <t>THURSDAY</t>
  </si>
  <si>
    <t>TW-07-Q-03</t>
  </si>
  <si>
    <t>ASKEW ROAD W</t>
  </si>
  <si>
    <t>TEAMS</t>
  </si>
  <si>
    <t>GATESHEAD</t>
  </si>
  <si>
    <t>FRIDAY</t>
  </si>
  <si>
    <t>This section provides a list of all survey sites and days in the selected set. For each individual survey site</t>
  </si>
  <si>
    <t xml:space="preserve"> it displays a unique site reference code and site address</t>
  </si>
  <si>
    <t xml:space="preserve"> the selected trip rate calculation parameter and its value</t>
  </si>
  <si>
    <t xml:space="preserve"> the day of the week and date of each survey</t>
  </si>
  <si>
    <t xml:space="preserve"> and whether the survey was a manual classified count or an ATC count.</t>
  </si>
  <si>
    <t>TRIP RATE for Land Use 07 - LEISURE/Q - COMMUNITY CENTRE</t>
  </si>
  <si>
    <t>Calculation Factor:    100 sqm</t>
  </si>
  <si>
    <t>Count Type: VEHICLES</t>
  </si>
  <si>
    <t>ARRIVALS</t>
  </si>
  <si>
    <t>DEPARTURES</t>
  </si>
  <si>
    <t>TOTALS</t>
  </si>
  <si>
    <t>No.</t>
  </si>
  <si>
    <t>Ave.</t>
  </si>
  <si>
    <t>Trip</t>
  </si>
  <si>
    <t>Time Range</t>
  </si>
  <si>
    <t>Days</t>
  </si>
  <si>
    <t>GFA</t>
  </si>
  <si>
    <t>Rate</t>
  </si>
  <si>
    <t>00:00-01:00</t>
  </si>
  <si>
    <t>01:00-02:00</t>
  </si>
  <si>
    <t>02:00-03:00</t>
  </si>
  <si>
    <t>03:00-04:00</t>
  </si>
  <si>
    <t>04:00-05:00</t>
  </si>
  <si>
    <t>05:00-06:00</t>
  </si>
  <si>
    <t>06:00-07:00</t>
  </si>
  <si>
    <t>07:00-08:00</t>
  </si>
  <si>
    <t>08:00-09:00</t>
  </si>
  <si>
    <t>09:00-10:00</t>
  </si>
  <si>
    <t>10:00-11:00</t>
  </si>
  <si>
    <t>11:00-12:00</t>
  </si>
  <si>
    <t>12:00-13:00</t>
  </si>
  <si>
    <t>13:00-14:00</t>
  </si>
  <si>
    <t>14:00-15:00</t>
  </si>
  <si>
    <t>15:00-16:00</t>
  </si>
  <si>
    <t>16:00-17:00</t>
  </si>
  <si>
    <t>17:00-18:00</t>
  </si>
  <si>
    <t>18:00-19:00</t>
  </si>
  <si>
    <t>19:00-20:00</t>
  </si>
  <si>
    <t>20:00-21:00</t>
  </si>
  <si>
    <t>21:00-22:00</t>
  </si>
  <si>
    <t>22:00-23:00</t>
  </si>
  <si>
    <t>23:00-24:00</t>
  </si>
  <si>
    <t>Daily Trip Rates:</t>
  </si>
  <si>
    <t>Parameter summary</t>
  </si>
  <si>
    <t>Trip rate parameter range selected:</t>
  </si>
  <si>
    <t>100 - 1486 (units: sqm)</t>
  </si>
  <si>
    <t>Survey date date range:</t>
  </si>
  <si>
    <t>01/01/11 - 24/05/19</t>
  </si>
  <si>
    <t>Number of weekdays (Monday-Friday):</t>
  </si>
  <si>
    <t>Number of Saturdays:</t>
  </si>
  <si>
    <t>Number of Sundays:</t>
  </si>
  <si>
    <t>Surveys automatically removed from selection:</t>
  </si>
  <si>
    <t>Surveys manually removed from selection:</t>
  </si>
  <si>
    <t>This section displays a quick summary of some of the data filtering selections made by the TRICS® user. The trip rate calculation parameter range of all selected surveys is displayed first</t>
  </si>
  <si>
    <t xml:space="preserve"> followed by the range of minimum and maximum survey dates selected by the user. Then</t>
  </si>
  <si>
    <t xml:space="preserve"> the total number of selected weekdays and weekend days in the selected set of surveys are show.  Finally</t>
  </si>
  <si>
    <t xml:space="preserve"> the number of survey days that have been manually removed from the selected set outside of the standard filtering procedure are displayed.</t>
  </si>
  <si>
    <t>02 - EMPLOYMENT</t>
  </si>
  <si>
    <t>D - INDUSTRIAL ESTATE</t>
  </si>
  <si>
    <t>WO</t>
  </si>
  <si>
    <t>WORCESTERSHIRE</t>
  </si>
  <si>
    <t>WY</t>
  </si>
  <si>
    <t>WEST YORKSHIRE</t>
  </si>
  <si>
    <t>SCOTLAND</t>
  </si>
  <si>
    <t>AG</t>
  </si>
  <si>
    <t>ANGUS</t>
  </si>
  <si>
    <t>CONNAUGHT</t>
  </si>
  <si>
    <t>RO</t>
  </si>
  <si>
    <t>ROSCOMMON</t>
  </si>
  <si>
    <t>MUNSTER</t>
  </si>
  <si>
    <t>TI</t>
  </si>
  <si>
    <t>TIPPERARY</t>
  </si>
  <si>
    <t>2030 to 84575 (units: sqm)</t>
  </si>
  <si>
    <t>552 to 974258 (units: sqm)</t>
  </si>
  <si>
    <t>01/01/11 to 12/03/19</t>
  </si>
  <si>
    <t>6 days</t>
  </si>
  <si>
    <t xml:space="preserve">   n/a   </t>
  </si>
  <si>
    <t xml:space="preserve">   B1    </t>
  </si>
  <si>
    <t>10,001 to 15,000</t>
  </si>
  <si>
    <t>25,001  to 50,000</t>
  </si>
  <si>
    <t>1.6 to 2.0</t>
  </si>
  <si>
    <t>AG-02-D-02</t>
  </si>
  <si>
    <t>INDUSTRIAL ESTATE</t>
  </si>
  <si>
    <t>A933 WESTWAY</t>
  </si>
  <si>
    <t>HOSPITALFIELD</t>
  </si>
  <si>
    <t>ARBROATH</t>
  </si>
  <si>
    <t>NY-02-D-02</t>
  </si>
  <si>
    <t>RACECOURSE ROAD</t>
  </si>
  <si>
    <t>RICHMOND</t>
  </si>
  <si>
    <t>RO-02-D-01</t>
  </si>
  <si>
    <t>ÁTHLONE ROAD</t>
  </si>
  <si>
    <t>ARDSALLAGH MÓRE</t>
  </si>
  <si>
    <t>TI-02-D-01</t>
  </si>
  <si>
    <t>LIMERICK ROAD</t>
  </si>
  <si>
    <t>NENAGH</t>
  </si>
  <si>
    <t>WO-02-D-03</t>
  </si>
  <si>
    <t>MILLENNIUM WAY</t>
  </si>
  <si>
    <t>EVESHAM</t>
  </si>
  <si>
    <t>WY-02-D-04</t>
  </si>
  <si>
    <t>LAW STREET</t>
  </si>
  <si>
    <t>CLECKHEATON</t>
  </si>
  <si>
    <t>TRIP RATE for Land Use 02 - EMPLOYMENT/D - INDUSTRIAL ESTATE</t>
  </si>
  <si>
    <t>00:00-00:30</t>
  </si>
  <si>
    <t>00:30-01:00</t>
  </si>
  <si>
    <t>01:00-01:30</t>
  </si>
  <si>
    <t>01:30-02:00</t>
  </si>
  <si>
    <t>02:00-02:30</t>
  </si>
  <si>
    <t>02:30-03:00</t>
  </si>
  <si>
    <t>03:00-03:30</t>
  </si>
  <si>
    <t>03:30-04:00</t>
  </si>
  <si>
    <t>04:00-04:30</t>
  </si>
  <si>
    <t>04:30-05:00</t>
  </si>
  <si>
    <t>05:00-05:30</t>
  </si>
  <si>
    <t>05:30-06:00</t>
  </si>
  <si>
    <t>06:00-06:30</t>
  </si>
  <si>
    <t>06:30-07:00</t>
  </si>
  <si>
    <t>07:00-07:30</t>
  </si>
  <si>
    <t>07:30-08:00</t>
  </si>
  <si>
    <t>08:00-08:30</t>
  </si>
  <si>
    <t>08:30-09:00</t>
  </si>
  <si>
    <t>09:00-09:30</t>
  </si>
  <si>
    <t>09:30-10:00</t>
  </si>
  <si>
    <t>10:00-10:30</t>
  </si>
  <si>
    <t>10:30-11:00</t>
  </si>
  <si>
    <t>11:00-11:30</t>
  </si>
  <si>
    <t>11:30-12:00</t>
  </si>
  <si>
    <t>12:00-12:30</t>
  </si>
  <si>
    <t>12:30-13:00</t>
  </si>
  <si>
    <t>13:00-13:30</t>
  </si>
  <si>
    <t>13:30-14:00</t>
  </si>
  <si>
    <t>14:00-14:30</t>
  </si>
  <si>
    <t>14:30-15:00</t>
  </si>
  <si>
    <t>15:00-15:30</t>
  </si>
  <si>
    <t>15:30-16:00</t>
  </si>
  <si>
    <t>16:00-16:30</t>
  </si>
  <si>
    <t>16:30-17:00</t>
  </si>
  <si>
    <t>17:00-17:30</t>
  </si>
  <si>
    <t>17:30-18:00</t>
  </si>
  <si>
    <t>18:00-18:30</t>
  </si>
  <si>
    <t>18:30-19:00</t>
  </si>
  <si>
    <t>19:00-19:30</t>
  </si>
  <si>
    <t>19:30-20:00</t>
  </si>
  <si>
    <t>20:00-20:30</t>
  </si>
  <si>
    <t>20:30-21:00</t>
  </si>
  <si>
    <t>21:00-21:30</t>
  </si>
  <si>
    <t>21:30-22:00</t>
  </si>
  <si>
    <t>22:00-22:30</t>
  </si>
  <si>
    <t>22:30-23:00</t>
  </si>
  <si>
    <t>23:00-23:30</t>
  </si>
  <si>
    <t>23:30-24:00</t>
  </si>
  <si>
    <t>2030 - 84575 (units: sqm)</t>
  </si>
  <si>
    <t>01/01/11 - 12/03/19</t>
  </si>
  <si>
    <t>01 - RETAIL</t>
  </si>
  <si>
    <t>I - SHOPPING CENTRE - LOCAL SHOPS</t>
  </si>
  <si>
    <t>LEINSTER</t>
  </si>
  <si>
    <t>KK</t>
  </si>
  <si>
    <t>KILKENNY</t>
  </si>
  <si>
    <t>WX</t>
  </si>
  <si>
    <t>WEXFORD</t>
  </si>
  <si>
    <t>792 to 3060 (units: sqm)</t>
  </si>
  <si>
    <t>210 to 84009 (units: sqm)</t>
  </si>
  <si>
    <t>Sunday</t>
  </si>
  <si>
    <t xml:space="preserve">   A1    </t>
  </si>
  <si>
    <t>Petrol filling station:</t>
  </si>
  <si>
    <t>Included in the survey count</t>
  </si>
  <si>
    <t>Excluded from count or no filling station</t>
  </si>
  <si>
    <t>This data displays the number of surveys within the selected set that include petrol filling station activity</t>
  </si>
  <si>
    <t xml:space="preserve"> and the number of surveys that do not.</t>
  </si>
  <si>
    <t>KK-01-I-01</t>
  </si>
  <si>
    <t>LOCAL SHOPS</t>
  </si>
  <si>
    <t>N78</t>
  </si>
  <si>
    <t>CASTLECOMER</t>
  </si>
  <si>
    <t>SUNDAY</t>
  </si>
  <si>
    <t>WX-01-I-01</t>
  </si>
  <si>
    <t>ST AIDAN'S ROAD</t>
  </si>
  <si>
    <t>TRIP RATE for Land Use 01 - RETAIL/I - SHOPPING CENTRE - LOCAL SHOPS</t>
  </si>
  <si>
    <t>792 - 3060 (units: sqm)</t>
  </si>
  <si>
    <t>Evanton</t>
  </si>
  <si>
    <t>Peak Arrivals</t>
  </si>
  <si>
    <t>Peak Departures</t>
  </si>
  <si>
    <t>10-year Capacity (homes/floorspace 100m2**)</t>
  </si>
  <si>
    <t>**Assume 30% total site area will be developed as floorspace, 20% for retail</t>
  </si>
  <si>
    <t>Peak Total</t>
  </si>
  <si>
    <t>Housing, Business, Retail, Industry, Community</t>
  </si>
  <si>
    <t>Office, Business, Industry</t>
  </si>
  <si>
    <t>--</t>
  </si>
  <si>
    <t>Site area ha (non-housing)</t>
  </si>
  <si>
    <t>Total Capacity (housing only)</t>
  </si>
  <si>
    <t>ALNESS</t>
  </si>
  <si>
    <t>EVANTON</t>
  </si>
  <si>
    <t>INVERGORDON</t>
  </si>
  <si>
    <t>INVERNESS</t>
  </si>
  <si>
    <t>TAIN</t>
  </si>
  <si>
    <t>Distribution</t>
  </si>
  <si>
    <t xml:space="preserve">Note 1: </t>
  </si>
  <si>
    <t xml:space="preserve">Note 3: </t>
  </si>
  <si>
    <t>Data is from 2011 census, so there is potential for these data to have changed. In particular, working from home mode share may have increased as a result of the Covid-19 Pandemic, but no better data is available to inform the assessment.</t>
  </si>
  <si>
    <t>Within Settlement</t>
  </si>
  <si>
    <t>Outwith Settlement</t>
  </si>
  <si>
    <t>PropPlan Site Ref</t>
  </si>
  <si>
    <t>AL01</t>
  </si>
  <si>
    <t>EV01</t>
  </si>
  <si>
    <t>AL05</t>
  </si>
  <si>
    <t>Retail</t>
  </si>
  <si>
    <t>Estimated 5-year Capacity (homes/floorspace 100m2**)</t>
  </si>
  <si>
    <t>&gt; 2035</t>
  </si>
  <si>
    <t>Full build out Peak Total Trips reaching Trunk Road Network*</t>
  </si>
  <si>
    <t>Trip distribution data is derived from 2011 Census Travel to Work Data at Settlement Zone level, "within settlement" is defined as trips within the Settlement Zone, all other trips outwith settlement zone  assume a trip onto trunk road.</t>
  </si>
  <si>
    <t>EV02</t>
  </si>
  <si>
    <t>EV03</t>
  </si>
  <si>
    <t>5-Year build out Peak Total Trips reaching Trunk Road Network</t>
  </si>
  <si>
    <t>10-Year build out Peak Total Trips reaching Trunk Road Network</t>
  </si>
  <si>
    <t>Estimated build out year</t>
  </si>
  <si>
    <t>TN06</t>
  </si>
  <si>
    <t>TN08</t>
  </si>
  <si>
    <t>TN09</t>
  </si>
  <si>
    <t>Housing, Community</t>
  </si>
  <si>
    <t>Housing, Business, Community</t>
  </si>
  <si>
    <t>Community  (allotments/recreation)</t>
  </si>
  <si>
    <t>Housing, Community, Business</t>
  </si>
  <si>
    <t>&gt;2035</t>
  </si>
  <si>
    <t xml:space="preserve">Industry
</t>
  </si>
  <si>
    <t>MIR site ref</t>
  </si>
  <si>
    <t>PropPlan Site ref</t>
  </si>
  <si>
    <t>Planning Permission?</t>
  </si>
  <si>
    <t>IN81</t>
  </si>
  <si>
    <t>IN82</t>
  </si>
  <si>
    <t>IN83</t>
  </si>
  <si>
    <t>IN84</t>
  </si>
  <si>
    <t>IN85</t>
  </si>
  <si>
    <t>IN86</t>
  </si>
  <si>
    <t>IN87</t>
  </si>
  <si>
    <t>IN88</t>
  </si>
  <si>
    <t>IN89</t>
  </si>
  <si>
    <t>IN90</t>
  </si>
  <si>
    <t>IN91</t>
  </si>
  <si>
    <t>IN92</t>
  </si>
  <si>
    <t>IN93</t>
  </si>
  <si>
    <t>IN94</t>
  </si>
  <si>
    <t>IN95</t>
  </si>
  <si>
    <t>IN96</t>
  </si>
  <si>
    <t>IN97</t>
  </si>
  <si>
    <t>IN98</t>
  </si>
  <si>
    <t>IN99</t>
  </si>
  <si>
    <t>IN100</t>
  </si>
  <si>
    <t>IN101</t>
  </si>
  <si>
    <t>IN102</t>
  </si>
  <si>
    <t>IN103</t>
  </si>
  <si>
    <t>IN104</t>
  </si>
  <si>
    <t>16/02161/S42</t>
  </si>
  <si>
    <t>17/02529/PIP</t>
  </si>
  <si>
    <t>09/00887/PIPIN</t>
  </si>
  <si>
    <t>Notes</t>
  </si>
  <si>
    <t>Allocated for parkland</t>
  </si>
  <si>
    <t>Allocated for Replacement school</t>
  </si>
  <si>
    <t>19/04213/PIP</t>
  </si>
  <si>
    <t>INE03</t>
  </si>
  <si>
    <t>INE05</t>
  </si>
  <si>
    <t>INE06</t>
  </si>
  <si>
    <t>INE04</t>
  </si>
  <si>
    <t>INE11</t>
  </si>
  <si>
    <t>INE02</t>
  </si>
  <si>
    <t>INE13</t>
  </si>
  <si>
    <t>INE15</t>
  </si>
  <si>
    <t>INE17</t>
  </si>
  <si>
    <t>INE23</t>
  </si>
  <si>
    <t>INE24</t>
  </si>
  <si>
    <t>INE16</t>
  </si>
  <si>
    <t>Greenspace</t>
  </si>
  <si>
    <t>INE20</t>
  </si>
  <si>
    <t>INE22</t>
  </si>
  <si>
    <t>INE21</t>
  </si>
  <si>
    <t>INE09</t>
  </si>
  <si>
    <t>INE19</t>
  </si>
  <si>
    <t>INE10</t>
  </si>
  <si>
    <t>INE08</t>
  </si>
  <si>
    <t>INE12</t>
  </si>
  <si>
    <t>INE18</t>
  </si>
  <si>
    <t>INE25</t>
  </si>
  <si>
    <t>INE14</t>
  </si>
  <si>
    <t>IN80</t>
  </si>
  <si>
    <t>INE01</t>
  </si>
  <si>
    <t>INC04</t>
  </si>
  <si>
    <t>INC03</t>
  </si>
  <si>
    <t>Public Transport Interchange, Ancillary Retail and Leisure, Storage and Distribution</t>
  </si>
  <si>
    <t>Housing, Community, Retail, Business</t>
  </si>
  <si>
    <t>Industry, Business, Retail, Cultural and Tourism</t>
  </si>
  <si>
    <t>Business, Industry, Temporary Stop Site for Travelling People</t>
  </si>
  <si>
    <t>18/05593/PIP</t>
  </si>
  <si>
    <t>Land East of B9177 no planning permission</t>
  </si>
  <si>
    <t>IN105</t>
  </si>
  <si>
    <t>INE07</t>
  </si>
  <si>
    <t xml:space="preserve">No </t>
  </si>
  <si>
    <t>Application under consideration (21/02132/PAN)</t>
  </si>
  <si>
    <t>Business, Leisure, Tourism, Storage and Distribution</t>
  </si>
  <si>
    <t>Community, Business, Office, Tourism, Industry, Leisure</t>
  </si>
  <si>
    <t>Housing, Business, Office, Community</t>
  </si>
  <si>
    <t>Housing, Business, Office, Retail</t>
  </si>
  <si>
    <t>Housing, Community, Business, Retail</t>
  </si>
  <si>
    <t>Housing, Community (Education), Business</t>
  </si>
  <si>
    <t>Community  (Phased replacement school)</t>
  </si>
  <si>
    <t>INC05*</t>
  </si>
  <si>
    <t>INC06*</t>
  </si>
  <si>
    <t>INC07*</t>
  </si>
  <si>
    <t>INC08*</t>
  </si>
  <si>
    <t>INC09*</t>
  </si>
  <si>
    <t>INC11*</t>
  </si>
  <si>
    <t>*For Central Inverness, assume some trips will reach trunk road, so no distribution factor included, see asterisked site refs where this is applied</t>
  </si>
  <si>
    <t>IG01</t>
  </si>
  <si>
    <t>IG03</t>
  </si>
  <si>
    <t>Housing, Community,Business,Retail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</si>
</sst>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00000"/>
    <numFmt numFmtId="166" formatCode="0.000"/>
    <numFmt numFmtId="167" formatCode="0.0"/>
  </numFmts>
  <fonts count="20"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vertAlign val="superscript"/>
      <sz val="11"/>
      <color theme="1"/>
      <name val="Calibri"/>
      <family val="2"/>
      <scheme val="minor"/>
    </font>
    <font>
      <sz val="8"/>
      <name val="Calibri"/>
      <family val="2"/>
      <scheme val="minor"/>
    </font>
  </fonts>
  <fills count="37">
    <fill>
      <patternFill patternType="none"/>
    </fill>
    <fill>
      <patternFill patternType="gray125"/>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6795556505021"/>
        <bgColor indexed="64"/>
      </patternFill>
    </fill>
    <fill>
      <patternFill patternType="solid">
        <fgColor theme="0" tint="-0.249977111117893"/>
        <bgColor indexed="64"/>
      </patternFill>
    </fill>
    <fill>
      <patternFill patternType="solid">
        <fgColor theme="0"/>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top/>
      <bottom/>
      <diagonal/>
    </border>
    <border>
      <left style="thin">
        <color auto="1"/>
      </left>
      <right/>
      <top/>
      <bottom style="thin">
        <color indexed="64"/>
      </bottom>
      <diagonal/>
    </border>
  </borders>
  <cellStyleXfs count="43">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4" applyNumberFormat="0" applyAlignment="0" applyProtection="0"/>
    <xf numFmtId="0" fontId="11" fillId="7" borderId="5" applyNumberFormat="0" applyAlignment="0" applyProtection="0"/>
    <xf numFmtId="0" fontId="12" fillId="7" borderId="4" applyNumberFormat="0" applyAlignment="0" applyProtection="0"/>
    <xf numFmtId="0" fontId="13" fillId="0" borderId="6" applyNumberFormat="0" applyFill="0" applyAlignment="0" applyProtection="0"/>
    <xf numFmtId="0" fontId="14" fillId="8" borderId="7" applyNumberFormat="0" applyAlignment="0" applyProtection="0"/>
    <xf numFmtId="0" fontId="15" fillId="0" borderId="0" applyNumberFormat="0" applyFill="0" applyBorder="0" applyAlignment="0" applyProtection="0"/>
    <xf numFmtId="0" fontId="2" fillId="9"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7" fillId="33" borderId="0" applyNumberFormat="0" applyBorder="0" applyAlignment="0" applyProtection="0"/>
    <xf numFmtId="9" fontId="2" fillId="0" borderId="0" applyFont="0" applyFill="0" applyBorder="0" applyAlignment="0" applyProtection="0"/>
  </cellStyleXfs>
  <cellXfs count="60">
    <xf numFmtId="0" fontId="0" fillId="0" borderId="0" xfId="0"/>
    <xf numFmtId="0" fontId="0" fillId="0" borderId="0" xfId="0" applyAlignment="1">
      <alignment horizontal="left" vertical="top" wrapText="1"/>
    </xf>
    <xf numFmtId="0" fontId="1" fillId="0" borderId="0" xfId="0" applyFont="1" applyAlignment="1">
      <alignment horizontal="left" vertical="top"/>
    </xf>
    <xf numFmtId="0" fontId="0" fillId="0" borderId="0" xfId="0" applyAlignment="1">
      <alignment horizontal="left" vertical="top"/>
    </xf>
    <xf numFmtId="4" fontId="0" fillId="0" borderId="0" xfId="0" applyNumberFormat="1" applyAlignment="1">
      <alignment horizontal="left" vertical="top"/>
    </xf>
    <xf numFmtId="0" fontId="1" fillId="2" borderId="0" xfId="0" applyFont="1" applyFill="1" applyAlignment="1">
      <alignment horizontal="left" vertical="top"/>
    </xf>
    <xf numFmtId="2" fontId="0" fillId="0" borderId="0" xfId="0" applyNumberFormat="1" applyAlignment="1">
      <alignment horizontal="left" vertical="top"/>
    </xf>
    <xf numFmtId="2" fontId="1" fillId="0" borderId="0" xfId="0" applyNumberFormat="1" applyFont="1" applyAlignment="1">
      <alignment horizontal="left" vertical="top"/>
    </xf>
    <xf numFmtId="165" fontId="0" fillId="0" borderId="0" xfId="0" applyNumberFormat="1" applyAlignment="1">
      <alignment horizontal="left" vertical="top"/>
    </xf>
    <xf numFmtId="164" fontId="0" fillId="0" borderId="0" xfId="0" applyNumberFormat="1" applyAlignment="1">
      <alignment horizontal="left" vertical="top"/>
    </xf>
    <xf numFmtId="14" fontId="0" fillId="0" borderId="0" xfId="0" applyNumberFormat="1" applyAlignment="1">
      <alignment horizontal="left" vertical="top" wrapText="1"/>
    </xf>
    <xf numFmtId="14" fontId="0" fillId="0" borderId="0" xfId="0" applyNumberFormat="1"/>
    <xf numFmtId="0" fontId="1" fillId="2" borderId="0" xfId="0" applyFont="1" applyFill="1" applyAlignment="1">
      <alignment horizontal="left" vertical="top" wrapText="1"/>
    </xf>
    <xf numFmtId="2" fontId="0" fillId="0" borderId="0" xfId="0" applyNumberFormat="1" applyAlignment="1">
      <alignment horizontal="center" vertical="top"/>
    </xf>
    <xf numFmtId="0" fontId="0" fillId="0" borderId="0" xfId="0" applyAlignment="1">
      <alignment horizontal="center" vertical="top"/>
    </xf>
    <xf numFmtId="0" fontId="1" fillId="34" borderId="0" xfId="0" applyFont="1" applyFill="1" applyAlignment="1">
      <alignment horizontal="left" vertical="top" wrapText="1"/>
    </xf>
    <xf numFmtId="166" fontId="0" fillId="0" borderId="0" xfId="0" applyNumberFormat="1" applyAlignment="1">
      <alignment horizontal="center" vertical="top"/>
    </xf>
    <xf numFmtId="0" fontId="0" fillId="0" borderId="0" xfId="0" applyAlignment="1">
      <alignment vertical="top" wrapText="1"/>
    </xf>
    <xf numFmtId="0" fontId="1" fillId="35" borderId="0" xfId="0" applyFont="1" applyFill="1" applyAlignment="1">
      <alignment vertical="top" wrapText="1"/>
    </xf>
    <xf numFmtId="0" fontId="0" fillId="0" borderId="0" xfId="0" applyFill="1"/>
    <xf numFmtId="0" fontId="0" fillId="0" borderId="0" xfId="0" applyFill="1" applyAlignment="1">
      <alignment vertical="top" wrapText="1"/>
    </xf>
    <xf numFmtId="0" fontId="0" fillId="0" borderId="0" xfId="0" applyAlignment="1">
      <alignment vertical="top"/>
    </xf>
    <xf numFmtId="0" fontId="1" fillId="2" borderId="10" xfId="0" applyFont="1" applyFill="1" applyBorder="1"/>
    <xf numFmtId="9" fontId="0" fillId="0" borderId="10" xfId="42" applyFont="1" applyBorder="1"/>
    <xf numFmtId="1" fontId="1" fillId="35" borderId="0" xfId="0" applyNumberFormat="1" applyFont="1" applyFill="1" applyAlignment="1">
      <alignment vertical="top" wrapText="1"/>
    </xf>
    <xf numFmtId="1" fontId="0" fillId="0" borderId="0" xfId="0" applyNumberFormat="1" applyAlignment="1">
      <alignment vertical="top" wrapText="1"/>
    </xf>
    <xf numFmtId="1" fontId="0" fillId="0" borderId="0" xfId="0" applyNumberFormat="1"/>
    <xf numFmtId="0" fontId="0" fillId="36" borderId="0" xfId="0" applyFill="1" applyAlignment="1">
      <alignment vertical="top" wrapText="1"/>
    </xf>
    <xf numFmtId="1" fontId="1" fillId="35" borderId="12" xfId="0" applyNumberFormat="1" applyFont="1" applyFill="1" applyBorder="1" applyAlignment="1">
      <alignment vertical="top" wrapText="1"/>
    </xf>
    <xf numFmtId="1" fontId="0" fillId="0" borderId="12" xfId="0" applyNumberFormat="1" applyFill="1" applyBorder="1" applyAlignment="1">
      <alignment vertical="top" wrapText="1"/>
    </xf>
    <xf numFmtId="0" fontId="1" fillId="35" borderId="0" xfId="0" applyFont="1" applyFill="1"/>
    <xf numFmtId="0" fontId="0" fillId="0" borderId="0" xfId="0" applyFill="1" applyAlignment="1">
      <alignment horizontal="left" vertical="top" wrapText="1"/>
    </xf>
    <xf numFmtId="1" fontId="0" fillId="0" borderId="12" xfId="0" applyNumberFormat="1" applyFill="1" applyBorder="1" applyAlignment="1">
      <alignment horizontal="left" vertical="top" wrapText="1"/>
    </xf>
    <xf numFmtId="1" fontId="0" fillId="0" borderId="0" xfId="0" applyNumberFormat="1" applyAlignment="1">
      <alignment horizontal="left" vertical="top" wrapText="1"/>
    </xf>
    <xf numFmtId="1" fontId="0" fillId="0" borderId="0" xfId="0" applyNumberFormat="1" applyFill="1" applyAlignment="1">
      <alignment horizontal="left" vertical="top" wrapText="1"/>
    </xf>
    <xf numFmtId="0" fontId="0" fillId="0" borderId="0" xfId="0" quotePrefix="1" applyFill="1" applyAlignment="1">
      <alignment horizontal="left" vertical="top" wrapText="1"/>
    </xf>
    <xf numFmtId="1" fontId="0" fillId="0" borderId="12" xfId="0" quotePrefix="1" applyNumberFormat="1" applyFill="1" applyBorder="1" applyAlignment="1">
      <alignment horizontal="left" vertical="top" wrapText="1"/>
    </xf>
    <xf numFmtId="1" fontId="0" fillId="0" borderId="0" xfId="0" quotePrefix="1" applyNumberFormat="1" applyFill="1" applyAlignment="1">
      <alignment horizontal="left" vertical="top" wrapText="1"/>
    </xf>
    <xf numFmtId="167" fontId="0" fillId="0" borderId="0" xfId="0" quotePrefix="1" applyNumberFormat="1" applyFill="1" applyAlignment="1">
      <alignment horizontal="left" vertical="top" wrapText="1"/>
    </xf>
    <xf numFmtId="0" fontId="0" fillId="0" borderId="11" xfId="0" applyBorder="1" applyAlignment="1">
      <alignment horizontal="left" vertical="top" wrapText="1"/>
    </xf>
    <xf numFmtId="0" fontId="0" fillId="0" borderId="11" xfId="0" applyFill="1" applyBorder="1" applyAlignment="1">
      <alignment horizontal="left" vertical="top" wrapText="1"/>
    </xf>
    <xf numFmtId="167" fontId="0" fillId="0" borderId="11" xfId="0" quotePrefix="1" applyNumberFormat="1" applyFill="1" applyBorder="1" applyAlignment="1">
      <alignment horizontal="left" vertical="top" wrapText="1"/>
    </xf>
    <xf numFmtId="1" fontId="0" fillId="0" borderId="11" xfId="0" applyNumberFormat="1" applyFill="1" applyBorder="1" applyAlignment="1">
      <alignment horizontal="left" vertical="top" wrapText="1"/>
    </xf>
    <xf numFmtId="1" fontId="0" fillId="0" borderId="11" xfId="0" applyNumberFormat="1" applyBorder="1" applyAlignment="1">
      <alignment horizontal="left" vertical="top" wrapText="1"/>
    </xf>
    <xf numFmtId="1" fontId="0" fillId="0" borderId="12" xfId="0" applyNumberFormat="1" applyBorder="1" applyAlignment="1">
      <alignment horizontal="left" vertical="top" wrapText="1"/>
    </xf>
    <xf numFmtId="1" fontId="0" fillId="0" borderId="13" xfId="0" applyNumberFormat="1" applyBorder="1" applyAlignment="1">
      <alignment horizontal="left" vertical="top" wrapText="1"/>
    </xf>
    <xf numFmtId="1" fontId="0" fillId="0" borderId="0" xfId="0" applyNumberFormat="1" applyBorder="1" applyAlignment="1">
      <alignment horizontal="left" vertical="top" wrapText="1"/>
    </xf>
    <xf numFmtId="167" fontId="0" fillId="0" borderId="0" xfId="0" quotePrefix="1" applyNumberFormat="1" applyFill="1" applyBorder="1" applyAlignment="1">
      <alignment horizontal="left" vertical="top" wrapText="1"/>
    </xf>
    <xf numFmtId="1" fontId="0" fillId="0" borderId="0" xfId="0" applyNumberFormat="1" applyFill="1" applyBorder="1" applyAlignment="1">
      <alignment horizontal="left" vertical="top" wrapText="1"/>
    </xf>
    <xf numFmtId="167" fontId="0" fillId="0" borderId="12" xfId="0" quotePrefix="1" applyNumberFormat="1" applyFill="1" applyBorder="1" applyAlignment="1">
      <alignment horizontal="left" vertical="top" wrapText="1"/>
    </xf>
    <xf numFmtId="167" fontId="0" fillId="0" borderId="13" xfId="0" quotePrefix="1" applyNumberFormat="1" applyFill="1" applyBorder="1" applyAlignment="1">
      <alignment horizontal="left" vertical="top" wrapText="1"/>
    </xf>
    <xf numFmtId="1" fontId="0" fillId="0" borderId="0" xfId="0" applyNumberFormat="1" applyFont="1" applyAlignment="1">
      <alignment horizontal="left" vertical="top" wrapText="1"/>
    </xf>
    <xf numFmtId="0" fontId="0" fillId="0" borderId="0" xfId="0" quotePrefix="1" applyAlignment="1">
      <alignment horizontal="left" vertical="top" wrapText="1"/>
    </xf>
    <xf numFmtId="0" fontId="0" fillId="0" borderId="11" xfId="0" quotePrefix="1" applyFill="1" applyBorder="1" applyAlignment="1">
      <alignment horizontal="left" vertical="top" wrapText="1"/>
    </xf>
    <xf numFmtId="0" fontId="0" fillId="0" borderId="13" xfId="0" quotePrefix="1" applyFill="1" applyBorder="1" applyAlignment="1">
      <alignment horizontal="left" vertical="top" wrapText="1"/>
    </xf>
    <xf numFmtId="0" fontId="0" fillId="0" borderId="12" xfId="0" quotePrefix="1" applyFill="1" applyBorder="1" applyAlignment="1">
      <alignment horizontal="left" vertical="top" wrapText="1"/>
    </xf>
    <xf numFmtId="0" fontId="0" fillId="0" borderId="12" xfId="0" quotePrefix="1" applyBorder="1" applyAlignment="1">
      <alignment horizontal="left" vertical="top" wrapText="1"/>
    </xf>
    <xf numFmtId="0" fontId="0" fillId="0" borderId="0" xfId="0" applyFill="1" applyBorder="1" applyAlignment="1">
      <alignment horizontal="left" vertical="top" wrapText="1"/>
    </xf>
    <xf numFmtId="0" fontId="0" fillId="0" borderId="0" xfId="0" applyBorder="1" applyAlignment="1">
      <alignment horizontal="left" vertical="top" wrapText="1"/>
    </xf>
    <xf numFmtId="0" fontId="0" fillId="0" borderId="0" xfId="0" quotePrefix="1" applyFill="1" applyBorder="1"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2"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419100</xdr:colOff>
      <xdr:row>0</xdr:row>
      <xdr:rowOff>6350</xdr:rowOff>
    </xdr:from>
    <xdr:to>
      <xdr:col>6</xdr:col>
      <xdr:colOff>551433</xdr:colOff>
      <xdr:row>41</xdr:row>
      <xdr:rowOff>8551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419100" y="6350"/>
          <a:ext cx="8552433" cy="74221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608610</xdr:colOff>
      <xdr:row>40</xdr:row>
      <xdr:rowOff>141905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7923810" cy="77619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13</xdr:col>
      <xdr:colOff>75201</xdr:colOff>
      <xdr:row>42</xdr:row>
      <xdr:rowOff>65691</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0" y="190500"/>
          <a:ext cx="8000001" cy="78761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F4016-2216-47EB-8A62-7579815911E3}">
  <dimension ref="A1:M61"/>
  <sheetViews>
    <sheetView tabSelected="1" topLeftCell="C1" workbookViewId="0">
      <pane ySplit="1" topLeftCell="A26" activePane="bottomLeft" state="frozen"/>
      <selection pane="bottomLeft" activeCell="D35" sqref="D35"/>
    </sheetView>
  </sheetViews>
  <sheetFormatPr defaultColWidth="14.54296875" defaultRowHeight="14.5" x14ac:dyDescent="0.35"/>
  <cols>
    <col min="1" max="3" width="14.54296875" style="17"/>
    <col min="4" max="4" width="27.81640625" style="20" customWidth="1"/>
    <col min="5" max="5" width="16.81640625" style="20" customWidth="1"/>
    <col min="6" max="6" width="18.453125" style="20" customWidth="1"/>
    <col min="7" max="7" width="14.54296875" style="20"/>
    <col min="8" max="8" width="14.54296875" style="29"/>
    <col min="9" max="9" width="16.54296875" style="25" customWidth="1"/>
    <col min="10" max="11" width="14.54296875" style="25"/>
    <col min="12" max="12" width="27.54296875" style="17" customWidth="1"/>
    <col min="13" max="13" width="31.1796875" style="17" customWidth="1"/>
    <col min="14" max="16384" width="14.54296875" style="17"/>
  </cols>
  <sheetData>
    <row r="1" spans="1:13" ht="72.5" x14ac:dyDescent="0.35">
      <c r="A1" s="18" t="s">
        <v>0</v>
      </c>
      <c r="B1" s="18" t="s">
        <v>390</v>
      </c>
      <c r="C1" s="18" t="s">
        <v>377</v>
      </c>
      <c r="D1" s="18" t="s">
        <v>1</v>
      </c>
      <c r="E1" s="18" t="s">
        <v>395</v>
      </c>
      <c r="F1" s="18" t="s">
        <v>371</v>
      </c>
      <c r="G1" s="18" t="s">
        <v>378</v>
      </c>
      <c r="H1" s="28" t="s">
        <v>401</v>
      </c>
      <c r="I1" s="24" t="s">
        <v>402</v>
      </c>
      <c r="J1" s="24" t="s">
        <v>403</v>
      </c>
      <c r="K1" s="24" t="s">
        <v>397</v>
      </c>
      <c r="L1" s="17" t="s">
        <v>498</v>
      </c>
      <c r="M1" s="17" t="s">
        <v>372</v>
      </c>
    </row>
    <row r="2" spans="1:13" x14ac:dyDescent="0.35">
      <c r="A2" s="1" t="s">
        <v>2</v>
      </c>
      <c r="B2" s="1" t="s">
        <v>391</v>
      </c>
      <c r="C2" s="35" t="s">
        <v>376</v>
      </c>
      <c r="D2" s="31" t="s">
        <v>4</v>
      </c>
      <c r="E2" s="31">
        <v>3</v>
      </c>
      <c r="F2" s="31">
        <v>5</v>
      </c>
      <c r="G2" s="31">
        <v>17</v>
      </c>
      <c r="H2" s="32">
        <f>$E2*'TRICS Summary'!$B$5*'Distribution assumptions'!$E$4</f>
        <v>1.4647004081632653</v>
      </c>
      <c r="I2" s="33">
        <f>$F2*'TRICS Summary'!$B$5*'Distribution assumptions'!$E$4</f>
        <v>2.4411673469387756</v>
      </c>
      <c r="J2" s="33">
        <v>2035</v>
      </c>
      <c r="K2" s="33">
        <f>($G2*'TRICS Summary'!$B$5)*'Distribution assumptions'!$E$4</f>
        <v>8.2999689795918368</v>
      </c>
    </row>
    <row r="3" spans="1:13" x14ac:dyDescent="0.35">
      <c r="A3" s="1" t="s">
        <v>2</v>
      </c>
      <c r="B3" s="1" t="s">
        <v>3</v>
      </c>
      <c r="C3" s="35" t="s">
        <v>376</v>
      </c>
      <c r="D3" s="31" t="s">
        <v>4</v>
      </c>
      <c r="E3" s="31">
        <v>10</v>
      </c>
      <c r="F3" s="31">
        <v>25</v>
      </c>
      <c r="G3" s="31">
        <v>170</v>
      </c>
      <c r="H3" s="32">
        <f>$E3*'TRICS Summary'!$B$5*'Distribution assumptions'!$E$4</f>
        <v>4.8823346938775511</v>
      </c>
      <c r="I3" s="33">
        <f>$F3*'TRICS Summary'!$B$5*'Distribution assumptions'!$E$4</f>
        <v>12.205836734693879</v>
      </c>
      <c r="J3" s="33" t="s">
        <v>396</v>
      </c>
      <c r="K3" s="33">
        <f>($G3*'TRICS Summary'!$B$5)*'Distribution assumptions'!$E$4</f>
        <v>82.999689795918371</v>
      </c>
    </row>
    <row r="4" spans="1:13" x14ac:dyDescent="0.35">
      <c r="A4" s="1" t="s">
        <v>2</v>
      </c>
      <c r="B4" s="1" t="s">
        <v>5</v>
      </c>
      <c r="C4" s="35" t="s">
        <v>376</v>
      </c>
      <c r="D4" s="31" t="s">
        <v>4</v>
      </c>
      <c r="E4" s="31">
        <v>30</v>
      </c>
      <c r="F4" s="31">
        <v>73</v>
      </c>
      <c r="G4" s="31">
        <v>73</v>
      </c>
      <c r="H4" s="32">
        <f>$E4*'TRICS Summary'!$B$5*'Distribution assumptions'!$E$4</f>
        <v>14.647004081632653</v>
      </c>
      <c r="I4" s="33">
        <f>$F4*'TRICS Summary'!$B$5*'Distribution assumptions'!$E$4</f>
        <v>35.641043265306124</v>
      </c>
      <c r="J4" s="33">
        <v>2032</v>
      </c>
      <c r="K4" s="33">
        <f>($G4*'TRICS Summary'!$B$5)*'Distribution assumptions'!$E$4</f>
        <v>35.641043265306124</v>
      </c>
    </row>
    <row r="5" spans="1:13" x14ac:dyDescent="0.35">
      <c r="A5" s="1" t="s">
        <v>2</v>
      </c>
      <c r="B5" s="1" t="s">
        <v>6</v>
      </c>
      <c r="C5" s="35" t="s">
        <v>376</v>
      </c>
      <c r="D5" s="31" t="s">
        <v>4</v>
      </c>
      <c r="E5" s="31">
        <v>25</v>
      </c>
      <c r="F5" s="31">
        <v>50</v>
      </c>
      <c r="G5" s="31">
        <v>50</v>
      </c>
      <c r="H5" s="32">
        <f>$E5*'TRICS Summary'!$B$5*'Distribution assumptions'!$E$4</f>
        <v>12.205836734693879</v>
      </c>
      <c r="I5" s="33">
        <f>$F5*'TRICS Summary'!$B$5*'Distribution assumptions'!$E$4</f>
        <v>24.411673469387758</v>
      </c>
      <c r="J5" s="33">
        <v>2032</v>
      </c>
      <c r="K5" s="33">
        <f>($G5*'TRICS Summary'!$B$5)*'Distribution assumptions'!$E$4</f>
        <v>24.411673469387758</v>
      </c>
    </row>
    <row r="6" spans="1:13" x14ac:dyDescent="0.35">
      <c r="A6" s="1" t="s">
        <v>2</v>
      </c>
      <c r="B6" s="1" t="s">
        <v>393</v>
      </c>
      <c r="C6" s="1"/>
      <c r="D6" s="31" t="s">
        <v>4</v>
      </c>
      <c r="E6" s="31">
        <v>60</v>
      </c>
      <c r="F6" s="31">
        <v>100</v>
      </c>
      <c r="G6" s="35">
        <v>115</v>
      </c>
      <c r="H6" s="32">
        <f>$E6*'TRICS Summary'!$B$5*'Distribution assumptions'!$E$4</f>
        <v>29.294008163265307</v>
      </c>
      <c r="I6" s="33">
        <f>$F6*'TRICS Summary'!$B$5*'Distribution assumptions'!$E$4</f>
        <v>48.823346938775515</v>
      </c>
      <c r="J6" s="33">
        <v>2035</v>
      </c>
      <c r="K6" s="33">
        <f>($G6*'TRICS Summary'!$B$5)*'Distribution assumptions'!$E$4</f>
        <v>56.146848979591837</v>
      </c>
    </row>
    <row r="7" spans="1:13" x14ac:dyDescent="0.35">
      <c r="A7" s="1" t="s">
        <v>2</v>
      </c>
      <c r="B7" s="1" t="s">
        <v>7</v>
      </c>
      <c r="C7" s="1">
        <v>5</v>
      </c>
      <c r="D7" s="31" t="s">
        <v>408</v>
      </c>
      <c r="E7" s="31">
        <v>25</v>
      </c>
      <c r="F7" s="34">
        <v>50</v>
      </c>
      <c r="G7" s="35">
        <v>75</v>
      </c>
      <c r="H7" s="32">
        <f>$E7*'TRICS Summary'!$B$5*'Distribution assumptions'!$E$4</f>
        <v>12.205836734693879</v>
      </c>
      <c r="I7" s="33">
        <f>$F7*'TRICS Summary'!$B$5*'Distribution assumptions'!$E$4</f>
        <v>24.411673469387758</v>
      </c>
      <c r="J7" s="33" t="s">
        <v>396</v>
      </c>
      <c r="K7" s="33">
        <f>($G7*'TRICS Summary'!$B$5)*'Distribution assumptions'!$E$4</f>
        <v>36.617510204081633</v>
      </c>
    </row>
    <row r="8" spans="1:13" ht="29" x14ac:dyDescent="0.35">
      <c r="A8" s="1" t="s">
        <v>2</v>
      </c>
      <c r="B8" s="1" t="s">
        <v>8</v>
      </c>
      <c r="C8" s="35" t="s">
        <v>376</v>
      </c>
      <c r="D8" s="31" t="s">
        <v>409</v>
      </c>
      <c r="E8" s="35" t="s">
        <v>376</v>
      </c>
      <c r="F8" s="35" t="s">
        <v>376</v>
      </c>
      <c r="G8" s="35" t="s">
        <v>376</v>
      </c>
      <c r="H8" s="36" t="s">
        <v>376</v>
      </c>
      <c r="I8" s="37" t="s">
        <v>376</v>
      </c>
      <c r="J8" s="33" t="s">
        <v>376</v>
      </c>
      <c r="K8" s="37" t="s">
        <v>376</v>
      </c>
    </row>
    <row r="9" spans="1:13" x14ac:dyDescent="0.35">
      <c r="A9" s="1" t="s">
        <v>2</v>
      </c>
      <c r="B9" s="1" t="s">
        <v>9</v>
      </c>
      <c r="C9" s="1">
        <v>22.7</v>
      </c>
      <c r="D9" s="31" t="s">
        <v>15</v>
      </c>
      <c r="E9" s="35" t="s">
        <v>376</v>
      </c>
      <c r="F9" s="34">
        <f>(($C9*0.3)*100)</f>
        <v>681</v>
      </c>
      <c r="G9" s="35" t="s">
        <v>376</v>
      </c>
      <c r="H9" s="36" t="s">
        <v>376</v>
      </c>
      <c r="I9" s="37" t="s">
        <v>376</v>
      </c>
      <c r="J9" s="37" t="s">
        <v>376</v>
      </c>
      <c r="K9" s="33">
        <f>(((F9*'TRICS Summary'!$C$5)*'Distribution assumptions'!$E$4))</f>
        <v>423.43634938775506</v>
      </c>
    </row>
    <row r="10" spans="1:13" x14ac:dyDescent="0.35">
      <c r="A10" s="1" t="s">
        <v>2</v>
      </c>
      <c r="B10" s="1" t="s">
        <v>10</v>
      </c>
      <c r="C10" s="1">
        <v>3.4</v>
      </c>
      <c r="D10" s="31" t="s">
        <v>15</v>
      </c>
      <c r="E10" s="35" t="s">
        <v>376</v>
      </c>
      <c r="F10" s="34">
        <f t="shared" ref="F10:F17" si="0">((C10*0.3)*100)</f>
        <v>102</v>
      </c>
      <c r="G10" s="35" t="s">
        <v>376</v>
      </c>
      <c r="H10" s="36" t="s">
        <v>376</v>
      </c>
      <c r="I10" s="37" t="s">
        <v>376</v>
      </c>
      <c r="J10" s="37" t="s">
        <v>376</v>
      </c>
      <c r="K10" s="33">
        <f>(((F10*'TRICS Summary'!$C$5)*'Distribution assumptions'!$E$4))</f>
        <v>63.422184489795917</v>
      </c>
    </row>
    <row r="11" spans="1:13" x14ac:dyDescent="0.35">
      <c r="A11" s="1" t="s">
        <v>2</v>
      </c>
      <c r="B11" s="1" t="s">
        <v>11</v>
      </c>
      <c r="C11" s="1">
        <v>3.5</v>
      </c>
      <c r="D11" s="31" t="s">
        <v>15</v>
      </c>
      <c r="E11" s="35" t="s">
        <v>376</v>
      </c>
      <c r="F11" s="34">
        <f>((C11*0.3)*100)</f>
        <v>105</v>
      </c>
      <c r="G11" s="35" t="s">
        <v>376</v>
      </c>
      <c r="H11" s="36" t="s">
        <v>376</v>
      </c>
      <c r="I11" s="37" t="s">
        <v>376</v>
      </c>
      <c r="J11" s="37" t="s">
        <v>376</v>
      </c>
      <c r="K11" s="33">
        <f>(((F11*'TRICS Summary'!$C$5)*'Distribution assumptions'!$E$4))</f>
        <v>65.287542857142853</v>
      </c>
    </row>
    <row r="12" spans="1:13" x14ac:dyDescent="0.35">
      <c r="A12" s="1" t="s">
        <v>2</v>
      </c>
      <c r="B12" s="1" t="s">
        <v>12</v>
      </c>
      <c r="C12" s="1">
        <v>19.2</v>
      </c>
      <c r="D12" s="31" t="s">
        <v>15</v>
      </c>
      <c r="E12" s="35" t="s">
        <v>376</v>
      </c>
      <c r="F12" s="34">
        <f t="shared" si="0"/>
        <v>576</v>
      </c>
      <c r="G12" s="35" t="s">
        <v>376</v>
      </c>
      <c r="H12" s="36" t="s">
        <v>376</v>
      </c>
      <c r="I12" s="37" t="s">
        <v>376</v>
      </c>
      <c r="J12" s="37" t="s">
        <v>376</v>
      </c>
      <c r="K12" s="33">
        <f>(((F12*'TRICS Summary'!$C$5)*'Distribution assumptions'!$E$4))</f>
        <v>358.14880653061226</v>
      </c>
    </row>
    <row r="13" spans="1:13" x14ac:dyDescent="0.35">
      <c r="A13" s="1" t="s">
        <v>2</v>
      </c>
      <c r="B13" s="1" t="s">
        <v>13</v>
      </c>
      <c r="C13" s="1">
        <v>1.6</v>
      </c>
      <c r="D13" s="31" t="s">
        <v>15</v>
      </c>
      <c r="E13" s="35" t="s">
        <v>376</v>
      </c>
      <c r="F13" s="34">
        <f t="shared" si="0"/>
        <v>48</v>
      </c>
      <c r="G13" s="35" t="s">
        <v>376</v>
      </c>
      <c r="H13" s="36" t="s">
        <v>376</v>
      </c>
      <c r="I13" s="37" t="s">
        <v>376</v>
      </c>
      <c r="J13" s="37" t="s">
        <v>376</v>
      </c>
      <c r="K13" s="33">
        <f>((F13*'TRICS Summary'!$C$5)*'Distribution assumptions'!$E$4)</f>
        <v>29.845733877551019</v>
      </c>
    </row>
    <row r="14" spans="1:13" x14ac:dyDescent="0.35">
      <c r="A14" s="1" t="s">
        <v>2</v>
      </c>
      <c r="B14" s="1" t="s">
        <v>14</v>
      </c>
      <c r="C14" s="1">
        <v>10.5</v>
      </c>
      <c r="D14" s="31" t="s">
        <v>17</v>
      </c>
      <c r="E14" s="38" t="s">
        <v>376</v>
      </c>
      <c r="F14" s="34">
        <f t="shared" si="0"/>
        <v>315</v>
      </c>
      <c r="G14" s="35" t="s">
        <v>376</v>
      </c>
      <c r="H14" s="36" t="s">
        <v>376</v>
      </c>
      <c r="I14" s="37" t="s">
        <v>376</v>
      </c>
      <c r="J14" s="37" t="s">
        <v>376</v>
      </c>
      <c r="K14" s="33">
        <f>(F14*'TRICS Summary'!$E$5)*'Distribution assumptions'!$E$4</f>
        <v>74.942742857142846</v>
      </c>
    </row>
    <row r="15" spans="1:13" x14ac:dyDescent="0.35">
      <c r="A15" s="1" t="s">
        <v>2</v>
      </c>
      <c r="B15" s="1" t="s">
        <v>16</v>
      </c>
      <c r="C15" s="1">
        <v>1</v>
      </c>
      <c r="D15" s="31" t="s">
        <v>17</v>
      </c>
      <c r="E15" s="38" t="s">
        <v>376</v>
      </c>
      <c r="F15" s="34">
        <f t="shared" si="0"/>
        <v>30</v>
      </c>
      <c r="G15" s="35" t="s">
        <v>376</v>
      </c>
      <c r="H15" s="36" t="s">
        <v>376</v>
      </c>
      <c r="I15" s="37" t="s">
        <v>376</v>
      </c>
      <c r="J15" s="37" t="s">
        <v>376</v>
      </c>
      <c r="K15" s="33">
        <f>(F15*'TRICS Summary'!$E$5)*'Distribution assumptions'!$E$4</f>
        <v>7.1374040816326536</v>
      </c>
    </row>
    <row r="16" spans="1:13" x14ac:dyDescent="0.35">
      <c r="A16" s="1" t="s">
        <v>2</v>
      </c>
      <c r="B16" s="1" t="s">
        <v>18</v>
      </c>
      <c r="C16" s="1">
        <v>14.2</v>
      </c>
      <c r="D16" s="31" t="s">
        <v>17</v>
      </c>
      <c r="E16" s="38" t="s">
        <v>376</v>
      </c>
      <c r="F16" s="34">
        <f t="shared" si="0"/>
        <v>426</v>
      </c>
      <c r="G16" s="35" t="s">
        <v>376</v>
      </c>
      <c r="H16" s="36" t="s">
        <v>376</v>
      </c>
      <c r="I16" s="37" t="s">
        <v>376</v>
      </c>
      <c r="J16" s="37" t="s">
        <v>376</v>
      </c>
      <c r="K16" s="33">
        <f>(F16*'TRICS Summary'!$E$5)*'Distribution assumptions'!$E$4</f>
        <v>101.35113795918367</v>
      </c>
    </row>
    <row r="17" spans="1:12" x14ac:dyDescent="0.35">
      <c r="A17" s="1" t="s">
        <v>2</v>
      </c>
      <c r="B17" s="1" t="s">
        <v>19</v>
      </c>
      <c r="C17" s="35">
        <v>3.5</v>
      </c>
      <c r="D17" s="31" t="s">
        <v>17</v>
      </c>
      <c r="E17" s="38" t="s">
        <v>376</v>
      </c>
      <c r="F17" s="34">
        <f t="shared" si="0"/>
        <v>105</v>
      </c>
      <c r="G17" s="31"/>
      <c r="H17" s="32"/>
      <c r="I17" s="37" t="s">
        <v>376</v>
      </c>
      <c r="J17" s="37" t="s">
        <v>376</v>
      </c>
      <c r="K17" s="33">
        <f>(F17*'TRICS Summary'!$E$5)*'Distribution assumptions'!$E$4</f>
        <v>24.980914285714288</v>
      </c>
    </row>
    <row r="18" spans="1:12" x14ac:dyDescent="0.35">
      <c r="A18" s="39" t="s">
        <v>2</v>
      </c>
      <c r="B18" s="39" t="s">
        <v>20</v>
      </c>
      <c r="C18" s="53">
        <v>4.4000000000000004</v>
      </c>
      <c r="D18" s="40" t="s">
        <v>394</v>
      </c>
      <c r="E18" s="41" t="s">
        <v>376</v>
      </c>
      <c r="F18" s="42">
        <f>((C18*0.2)*100)</f>
        <v>88.000000000000014</v>
      </c>
      <c r="G18" s="53" t="s">
        <v>376</v>
      </c>
      <c r="H18" s="54" t="s">
        <v>376</v>
      </c>
      <c r="I18" s="53" t="s">
        <v>376</v>
      </c>
      <c r="J18" s="53" t="s">
        <v>376</v>
      </c>
      <c r="K18" s="43">
        <f>(F18*'TRICS Summary'!$G$5)*'Distribution assumptions'!$E$4</f>
        <v>626.48600816326541</v>
      </c>
    </row>
    <row r="19" spans="1:12" x14ac:dyDescent="0.35">
      <c r="A19" s="1" t="s">
        <v>368</v>
      </c>
      <c r="B19" s="1" t="s">
        <v>392</v>
      </c>
      <c r="C19" s="35" t="s">
        <v>376</v>
      </c>
      <c r="D19" s="31" t="s">
        <v>4</v>
      </c>
      <c r="E19" s="31">
        <v>28</v>
      </c>
      <c r="F19" s="31">
        <v>56</v>
      </c>
      <c r="G19" s="31">
        <v>140</v>
      </c>
      <c r="H19" s="44">
        <f>($E19*'TRICS Summary'!$B$5)*'Distribution assumptions'!$E$5</f>
        <v>16.731081818181817</v>
      </c>
      <c r="I19" s="33">
        <f>($F19*'TRICS Summary'!$B$5)*'Distribution assumptions'!$E$5</f>
        <v>33.462163636363634</v>
      </c>
      <c r="J19" s="33" t="s">
        <v>396</v>
      </c>
      <c r="K19" s="33">
        <f>($G19*'TRICS Summary'!$B$5)*'Distribution assumptions'!$E$5</f>
        <v>83.655409090909103</v>
      </c>
      <c r="L19" s="20"/>
    </row>
    <row r="20" spans="1:12" x14ac:dyDescent="0.35">
      <c r="A20" s="1" t="s">
        <v>368</v>
      </c>
      <c r="B20" s="1" t="s">
        <v>399</v>
      </c>
      <c r="C20" s="35" t="s">
        <v>376</v>
      </c>
      <c r="D20" s="31" t="s">
        <v>4</v>
      </c>
      <c r="E20" s="31">
        <v>3</v>
      </c>
      <c r="F20" s="31">
        <v>5</v>
      </c>
      <c r="G20" s="31">
        <v>30</v>
      </c>
      <c r="H20" s="44">
        <f>($E20*'TRICS Summary'!$B$5)*'Distribution assumptions'!$E$5</f>
        <v>1.7926159090909093</v>
      </c>
      <c r="I20" s="33">
        <f>($F20*'TRICS Summary'!$B$5)*'Distribution assumptions'!$E$5</f>
        <v>2.987693181818182</v>
      </c>
      <c r="J20" s="33" t="s">
        <v>396</v>
      </c>
      <c r="K20" s="33">
        <f>($G20*'TRICS Summary'!$B$5)*'Distribution assumptions'!$E$5</f>
        <v>17.926159090909092</v>
      </c>
    </row>
    <row r="21" spans="1:12" x14ac:dyDescent="0.35">
      <c r="A21" s="39" t="s">
        <v>368</v>
      </c>
      <c r="B21" s="39" t="s">
        <v>400</v>
      </c>
      <c r="C21" s="53" t="s">
        <v>376</v>
      </c>
      <c r="D21" s="40" t="s">
        <v>4</v>
      </c>
      <c r="E21" s="40">
        <v>3</v>
      </c>
      <c r="F21" s="40">
        <v>5</v>
      </c>
      <c r="G21" s="40">
        <v>15</v>
      </c>
      <c r="H21" s="45">
        <f>($E21*'TRICS Summary'!$B$5)*'Distribution assumptions'!$E$5</f>
        <v>1.7926159090909093</v>
      </c>
      <c r="I21" s="43">
        <f>($F21*'TRICS Summary'!$B$5)*'Distribution assumptions'!$E$5</f>
        <v>2.987693181818182</v>
      </c>
      <c r="J21" s="43" t="s">
        <v>396</v>
      </c>
      <c r="K21" s="43">
        <f>($G21*'TRICS Summary'!$B$5)*'Distribution assumptions'!$E$5</f>
        <v>8.963079545454546</v>
      </c>
    </row>
    <row r="22" spans="1:12" x14ac:dyDescent="0.35">
      <c r="A22" s="1" t="s">
        <v>21</v>
      </c>
      <c r="B22" s="1" t="s">
        <v>22</v>
      </c>
      <c r="C22" s="35" t="s">
        <v>376</v>
      </c>
      <c r="D22" s="31" t="s">
        <v>4</v>
      </c>
      <c r="E22" s="31">
        <v>4</v>
      </c>
      <c r="F22" s="34">
        <v>8</v>
      </c>
      <c r="G22" s="31">
        <v>8</v>
      </c>
      <c r="H22" s="44">
        <f>($E22*'TRICS Summary'!$B$5)*'Distribution assumptions'!$E$8</f>
        <v>1.7873283582089552</v>
      </c>
      <c r="I22" s="46">
        <f>($F22*'TRICS Summary'!$B$5)*'Distribution assumptions'!$E$8</f>
        <v>3.5746567164179104</v>
      </c>
      <c r="J22" s="46">
        <v>2032</v>
      </c>
      <c r="K22" s="46">
        <f>($G22*'TRICS Summary'!$B$5)*'Distribution assumptions'!$E$8</f>
        <v>3.5746567164179104</v>
      </c>
    </row>
    <row r="23" spans="1:12" x14ac:dyDescent="0.35">
      <c r="A23" s="1" t="s">
        <v>21</v>
      </c>
      <c r="B23" s="1" t="s">
        <v>23</v>
      </c>
      <c r="C23" s="35" t="s">
        <v>376</v>
      </c>
      <c r="D23" s="31" t="s">
        <v>4</v>
      </c>
      <c r="E23" s="31">
        <v>5</v>
      </c>
      <c r="F23" s="34">
        <v>10</v>
      </c>
      <c r="G23" s="31">
        <v>10</v>
      </c>
      <c r="H23" s="44">
        <f>($E23*'TRICS Summary'!$B$5)*'Distribution assumptions'!$E$8</f>
        <v>2.234160447761194</v>
      </c>
      <c r="I23" s="46">
        <f>($F23*'TRICS Summary'!$B$5)*'Distribution assumptions'!$E$8</f>
        <v>4.4683208955223881</v>
      </c>
      <c r="J23" s="46">
        <v>2032</v>
      </c>
      <c r="K23" s="46">
        <f>($G23*'TRICS Summary'!$B$5)*'Distribution assumptions'!$E$8</f>
        <v>4.4683208955223881</v>
      </c>
    </row>
    <row r="24" spans="1:12" x14ac:dyDescent="0.35">
      <c r="A24" s="1" t="s">
        <v>21</v>
      </c>
      <c r="B24" s="1" t="s">
        <v>24</v>
      </c>
      <c r="C24" s="35" t="s">
        <v>376</v>
      </c>
      <c r="D24" s="31" t="s">
        <v>4</v>
      </c>
      <c r="E24" s="31">
        <v>5</v>
      </c>
      <c r="F24" s="34">
        <v>10</v>
      </c>
      <c r="G24" s="31">
        <v>20</v>
      </c>
      <c r="H24" s="44">
        <f>($E24*'TRICS Summary'!$B$5)*'Distribution assumptions'!$E$8</f>
        <v>2.234160447761194</v>
      </c>
      <c r="I24" s="46">
        <f>($F24*'TRICS Summary'!$B$5)*'Distribution assumptions'!$E$8</f>
        <v>4.4683208955223881</v>
      </c>
      <c r="J24" s="46" t="s">
        <v>411</v>
      </c>
      <c r="K24" s="46">
        <f>($G24*'TRICS Summary'!$B$5)*'Distribution assumptions'!$E$8</f>
        <v>8.9366417910447762</v>
      </c>
    </row>
    <row r="25" spans="1:12" x14ac:dyDescent="0.35">
      <c r="A25" s="1" t="s">
        <v>21</v>
      </c>
      <c r="B25" s="1" t="s">
        <v>25</v>
      </c>
      <c r="C25" s="35" t="s">
        <v>376</v>
      </c>
      <c r="D25" s="31" t="s">
        <v>4</v>
      </c>
      <c r="E25" s="31">
        <v>5</v>
      </c>
      <c r="F25" s="34">
        <v>10</v>
      </c>
      <c r="G25" s="31">
        <v>40</v>
      </c>
      <c r="H25" s="44">
        <f>($E25*'TRICS Summary'!$B$5)*'Distribution assumptions'!$E$8</f>
        <v>2.234160447761194</v>
      </c>
      <c r="I25" s="46">
        <f>($F25*'TRICS Summary'!$B$5)*'Distribution assumptions'!$E$8</f>
        <v>4.4683208955223881</v>
      </c>
      <c r="J25" s="46" t="s">
        <v>411</v>
      </c>
      <c r="K25" s="46">
        <f>($G25*'TRICS Summary'!$B$5)*'Distribution assumptions'!$E$8</f>
        <v>17.873283582089552</v>
      </c>
    </row>
    <row r="26" spans="1:12" x14ac:dyDescent="0.35">
      <c r="A26" s="1" t="s">
        <v>21</v>
      </c>
      <c r="B26" s="1" t="s">
        <v>26</v>
      </c>
      <c r="C26" s="35" t="s">
        <v>376</v>
      </c>
      <c r="D26" s="31" t="s">
        <v>4</v>
      </c>
      <c r="E26" s="31">
        <v>3</v>
      </c>
      <c r="F26" s="34">
        <v>5</v>
      </c>
      <c r="G26" s="31">
        <v>25</v>
      </c>
      <c r="H26" s="44">
        <f>($E26*'TRICS Summary'!$B$5)*'Distribution assumptions'!$E$8</f>
        <v>1.3404962686567166</v>
      </c>
      <c r="I26" s="46">
        <f>($F26*'TRICS Summary'!$B$5)*'Distribution assumptions'!$E$8</f>
        <v>2.234160447761194</v>
      </c>
      <c r="J26" s="46" t="s">
        <v>411</v>
      </c>
      <c r="K26" s="46">
        <f>($G26*'TRICS Summary'!$B$5)*'Distribution assumptions'!$E$8</f>
        <v>11.170802238805971</v>
      </c>
    </row>
    <row r="27" spans="1:12" x14ac:dyDescent="0.35">
      <c r="A27" s="1" t="s">
        <v>21</v>
      </c>
      <c r="B27" s="1" t="s">
        <v>404</v>
      </c>
      <c r="C27" s="35" t="s">
        <v>376</v>
      </c>
      <c r="D27" s="31" t="s">
        <v>4</v>
      </c>
      <c r="E27" s="31">
        <v>25</v>
      </c>
      <c r="F27" s="34">
        <v>50</v>
      </c>
      <c r="G27" s="31">
        <v>300</v>
      </c>
      <c r="H27" s="44">
        <f>($E27*'TRICS Summary'!$B$5)*'Distribution assumptions'!$E$8</f>
        <v>11.170802238805971</v>
      </c>
      <c r="I27" s="46">
        <f>($F27*'TRICS Summary'!$B$5)*'Distribution assumptions'!$E$8</f>
        <v>22.341604477611941</v>
      </c>
      <c r="J27" s="46" t="s">
        <v>411</v>
      </c>
      <c r="K27" s="46">
        <f>($G27*'TRICS Summary'!$B$5)*'Distribution assumptions'!$E$8</f>
        <v>134.04962686567166</v>
      </c>
    </row>
    <row r="28" spans="1:12" x14ac:dyDescent="0.35">
      <c r="A28" s="1" t="s">
        <v>21</v>
      </c>
      <c r="B28" s="1" t="s">
        <v>27</v>
      </c>
      <c r="C28" s="35" t="s">
        <v>376</v>
      </c>
      <c r="D28" s="31" t="s">
        <v>407</v>
      </c>
      <c r="E28" s="31">
        <v>5</v>
      </c>
      <c r="F28" s="34">
        <v>10</v>
      </c>
      <c r="G28" s="31">
        <v>40</v>
      </c>
      <c r="H28" s="44">
        <f>($E28*'TRICS Summary'!$B$5)*'Distribution assumptions'!$E$8</f>
        <v>2.234160447761194</v>
      </c>
      <c r="I28" s="46">
        <f>($F28*'TRICS Summary'!$B$5)*'Distribution assumptions'!$E$8</f>
        <v>4.4683208955223881</v>
      </c>
      <c r="J28" s="46" t="s">
        <v>411</v>
      </c>
      <c r="K28" s="46">
        <f>($G28*'TRICS Summary'!$B$5)*'Distribution assumptions'!$E$8</f>
        <v>17.873283582089552</v>
      </c>
    </row>
    <row r="29" spans="1:12" x14ac:dyDescent="0.35">
      <c r="A29" s="1" t="s">
        <v>21</v>
      </c>
      <c r="B29" s="1" t="s">
        <v>405</v>
      </c>
      <c r="C29" s="35" t="s">
        <v>376</v>
      </c>
      <c r="D29" s="31" t="s">
        <v>410</v>
      </c>
      <c r="E29" s="31">
        <v>25</v>
      </c>
      <c r="F29" s="34">
        <v>50</v>
      </c>
      <c r="G29" s="31">
        <v>100</v>
      </c>
      <c r="H29" s="44">
        <f>($E29*'TRICS Summary'!$B$5)*'Distribution assumptions'!$E$8</f>
        <v>11.170802238805971</v>
      </c>
      <c r="I29" s="46">
        <f>($F29*'TRICS Summary'!$B$5)*'Distribution assumptions'!$E$8</f>
        <v>22.341604477611941</v>
      </c>
      <c r="J29" s="46" t="s">
        <v>411</v>
      </c>
      <c r="K29" s="46">
        <f>($G29*'TRICS Summary'!$B$5)*'Distribution assumptions'!$E$8</f>
        <v>44.683208955223883</v>
      </c>
    </row>
    <row r="30" spans="1:12" x14ac:dyDescent="0.35">
      <c r="A30" s="1" t="s">
        <v>21</v>
      </c>
      <c r="B30" s="1" t="s">
        <v>406</v>
      </c>
      <c r="C30" s="35" t="s">
        <v>376</v>
      </c>
      <c r="D30" s="31" t="s">
        <v>407</v>
      </c>
      <c r="E30" s="31">
        <v>20</v>
      </c>
      <c r="F30" s="34">
        <v>40</v>
      </c>
      <c r="G30" s="31">
        <v>40</v>
      </c>
      <c r="H30" s="44">
        <f>($E30*'TRICS Summary'!$B$5)*'Distribution assumptions'!$E$8</f>
        <v>8.9366417910447762</v>
      </c>
      <c r="I30" s="46">
        <f>($F30*'TRICS Summary'!$B$5)*'Distribution assumptions'!$E$8</f>
        <v>17.873283582089552</v>
      </c>
      <c r="J30" s="46">
        <v>2032</v>
      </c>
      <c r="K30" s="46">
        <f>($G30*'TRICS Summary'!$B$5)*'Distribution assumptions'!$E$8</f>
        <v>17.873283582089552</v>
      </c>
    </row>
    <row r="31" spans="1:12" x14ac:dyDescent="0.35">
      <c r="A31" s="1" t="s">
        <v>21</v>
      </c>
      <c r="B31" s="1" t="s">
        <v>28</v>
      </c>
      <c r="C31" s="35">
        <v>10.3</v>
      </c>
      <c r="D31" s="31" t="s">
        <v>15</v>
      </c>
      <c r="E31" s="47" t="s">
        <v>376</v>
      </c>
      <c r="F31" s="48">
        <f>($C31*0.3)*100</f>
        <v>309.00000000000006</v>
      </c>
      <c r="G31" s="47" t="s">
        <v>376</v>
      </c>
      <c r="H31" s="49" t="s">
        <v>376</v>
      </c>
      <c r="I31" s="47" t="s">
        <v>376</v>
      </c>
      <c r="J31" s="47" t="s">
        <v>376</v>
      </c>
      <c r="K31" s="46">
        <f>($F31*'TRICS Summary'!$C$5)*'Distribution assumptions'!$E$8</f>
        <v>175.83944776119404</v>
      </c>
    </row>
    <row r="32" spans="1:12" x14ac:dyDescent="0.35">
      <c r="A32" s="39" t="s">
        <v>21</v>
      </c>
      <c r="B32" s="39" t="s">
        <v>29</v>
      </c>
      <c r="C32" s="53">
        <v>19.399999999999999</v>
      </c>
      <c r="D32" s="40" t="s">
        <v>15</v>
      </c>
      <c r="E32" s="41" t="s">
        <v>376</v>
      </c>
      <c r="F32" s="42">
        <f>($C32*0.3)*100</f>
        <v>581.99999999999989</v>
      </c>
      <c r="G32" s="41" t="s">
        <v>376</v>
      </c>
      <c r="H32" s="50" t="s">
        <v>376</v>
      </c>
      <c r="I32" s="41" t="s">
        <v>376</v>
      </c>
      <c r="J32" s="41" t="s">
        <v>376</v>
      </c>
      <c r="K32" s="43">
        <f>($F32*'TRICS Summary'!$C$5)*'Distribution assumptions'!$E$8</f>
        <v>331.19274626865666</v>
      </c>
    </row>
    <row r="33" spans="1:12" x14ac:dyDescent="0.35">
      <c r="A33" s="58" t="s">
        <v>30</v>
      </c>
      <c r="B33" s="58" t="s">
        <v>499</v>
      </c>
      <c r="C33" s="59" t="s">
        <v>376</v>
      </c>
      <c r="D33" s="57" t="s">
        <v>4</v>
      </c>
      <c r="E33" s="47">
        <v>30</v>
      </c>
      <c r="F33" s="48">
        <v>93</v>
      </c>
      <c r="G33" s="47">
        <v>93</v>
      </c>
      <c r="H33" s="44">
        <f>($E33*'TRICS Summary'!$B$5)*'Distribution assumptions'!$E$6</f>
        <v>13.27464566929134</v>
      </c>
      <c r="I33" s="46">
        <f>($F33*'TRICS Summary'!$B$5)*'Distribution assumptions'!$E$6</f>
        <v>41.15140157480316</v>
      </c>
      <c r="J33" s="34">
        <v>2032</v>
      </c>
      <c r="K33" s="34">
        <f>($G33*'TRICS Summary'!$B$5)*'Distribution assumptions'!$E$6</f>
        <v>41.15140157480316</v>
      </c>
    </row>
    <row r="34" spans="1:12" x14ac:dyDescent="0.35">
      <c r="A34" s="31" t="s">
        <v>30</v>
      </c>
      <c r="B34" s="31" t="s">
        <v>31</v>
      </c>
      <c r="C34" s="35" t="s">
        <v>376</v>
      </c>
      <c r="D34" s="31" t="s">
        <v>4</v>
      </c>
      <c r="E34" s="31">
        <v>50</v>
      </c>
      <c r="F34" s="31">
        <v>100</v>
      </c>
      <c r="G34" s="31">
        <v>400</v>
      </c>
      <c r="H34" s="44">
        <f>($E34*'TRICS Summary'!$B$5)*'Distribution assumptions'!$E$6</f>
        <v>22.124409448818902</v>
      </c>
      <c r="I34" s="46">
        <f>($F34*'TRICS Summary'!$B$5)*'Distribution assumptions'!$E$6</f>
        <v>44.248818897637804</v>
      </c>
      <c r="J34" s="34" t="s">
        <v>411</v>
      </c>
      <c r="K34" s="34">
        <f>($G34*'TRICS Summary'!$B$5)*'Distribution assumptions'!$E$6</f>
        <v>176.99527559055122</v>
      </c>
      <c r="L34" s="27"/>
    </row>
    <row r="35" spans="1:12" ht="29" x14ac:dyDescent="0.35">
      <c r="A35" s="31" t="s">
        <v>30</v>
      </c>
      <c r="B35" s="31" t="s">
        <v>500</v>
      </c>
      <c r="C35" s="35" t="s">
        <v>376</v>
      </c>
      <c r="D35" s="31" t="s">
        <v>501</v>
      </c>
      <c r="E35" s="31">
        <v>16</v>
      </c>
      <c r="F35" s="31">
        <v>32</v>
      </c>
      <c r="G35" s="31">
        <v>32</v>
      </c>
      <c r="H35" s="44">
        <f>($E35*'TRICS Summary'!$B$5)*'Distribution assumptions'!$E$6</f>
        <v>7.0798110236220477</v>
      </c>
      <c r="I35" s="46">
        <f>($F35*'TRICS Summary'!$B$5)*'Distribution assumptions'!$E$6</f>
        <v>14.159622047244095</v>
      </c>
      <c r="J35" s="34">
        <v>2032</v>
      </c>
      <c r="K35" s="34">
        <f>($G35*'TRICS Summary'!$B$5)*'Distribution assumptions'!$E$6</f>
        <v>14.159622047244095</v>
      </c>
      <c r="L35" s="27"/>
    </row>
    <row r="36" spans="1:12" x14ac:dyDescent="0.35">
      <c r="A36" s="31" t="s">
        <v>30</v>
      </c>
      <c r="B36" s="31" t="s">
        <v>32</v>
      </c>
      <c r="C36" s="35" t="s">
        <v>376</v>
      </c>
      <c r="D36" s="31" t="s">
        <v>4</v>
      </c>
      <c r="E36" s="31">
        <v>10</v>
      </c>
      <c r="F36" s="31">
        <v>20</v>
      </c>
      <c r="G36" s="31">
        <v>45</v>
      </c>
      <c r="H36" s="44">
        <f>($E36*'TRICS Summary'!$B$5)*'Distribution assumptions'!$E$6</f>
        <v>4.4248818897637801</v>
      </c>
      <c r="I36" s="46">
        <f>($F36*'TRICS Summary'!$B$5)*'Distribution assumptions'!$E$6</f>
        <v>8.8497637795275601</v>
      </c>
      <c r="J36" s="34" t="s">
        <v>411</v>
      </c>
      <c r="K36" s="34">
        <f>($G36*'TRICS Summary'!$B$5)*'Distribution assumptions'!$E$6</f>
        <v>19.911968503937011</v>
      </c>
    </row>
    <row r="37" spans="1:12" s="20" customFormat="1" ht="29" x14ac:dyDescent="0.35">
      <c r="A37" s="31" t="s">
        <v>30</v>
      </c>
      <c r="B37" s="31" t="s">
        <v>33</v>
      </c>
      <c r="C37" s="35">
        <v>22.1</v>
      </c>
      <c r="D37" s="31" t="s">
        <v>412</v>
      </c>
      <c r="E37" s="47" t="s">
        <v>376</v>
      </c>
      <c r="F37" s="31">
        <f>(C37*0.3)*100</f>
        <v>663</v>
      </c>
      <c r="G37" s="47" t="s">
        <v>376</v>
      </c>
      <c r="H37" s="49" t="s">
        <v>376</v>
      </c>
      <c r="I37" s="47" t="s">
        <v>376</v>
      </c>
      <c r="J37" s="47" t="s">
        <v>376</v>
      </c>
      <c r="K37" s="33">
        <f>(F37*'TRICS Summary'!$E$5)*'Distribution assumptions'!$E$6</f>
        <v>142.95741732283466</v>
      </c>
    </row>
    <row r="38" spans="1:12" ht="29" x14ac:dyDescent="0.35">
      <c r="A38" s="31" t="s">
        <v>30</v>
      </c>
      <c r="B38" s="31" t="s">
        <v>34</v>
      </c>
      <c r="C38" s="35">
        <v>6.5</v>
      </c>
      <c r="D38" s="31" t="s">
        <v>412</v>
      </c>
      <c r="E38" s="47" t="s">
        <v>376</v>
      </c>
      <c r="F38" s="31">
        <f t="shared" ref="F38:F39" si="1">(C38*0.3)*100</f>
        <v>195</v>
      </c>
      <c r="G38" s="47" t="s">
        <v>376</v>
      </c>
      <c r="H38" s="49" t="s">
        <v>376</v>
      </c>
      <c r="I38" s="47" t="s">
        <v>376</v>
      </c>
      <c r="J38" s="47" t="s">
        <v>376</v>
      </c>
      <c r="K38" s="33">
        <f>(F38*'TRICS Summary'!$E$5)*'Distribution assumptions'!$E$6</f>
        <v>42.046299212598427</v>
      </c>
    </row>
    <row r="39" spans="1:12" x14ac:dyDescent="0.35">
      <c r="A39" s="40" t="s">
        <v>30</v>
      </c>
      <c r="B39" s="40" t="s">
        <v>35</v>
      </c>
      <c r="C39" s="40">
        <v>42</v>
      </c>
      <c r="D39" s="40" t="s">
        <v>17</v>
      </c>
      <c r="E39" s="41" t="s">
        <v>376</v>
      </c>
      <c r="F39" s="40">
        <f t="shared" si="1"/>
        <v>1260</v>
      </c>
      <c r="G39" s="41" t="s">
        <v>376</v>
      </c>
      <c r="H39" s="50" t="s">
        <v>376</v>
      </c>
      <c r="I39" s="41" t="s">
        <v>376</v>
      </c>
      <c r="J39" s="41" t="s">
        <v>376</v>
      </c>
      <c r="K39" s="43">
        <f>(F39*'TRICS Summary'!$E$5)*'Distribution assumptions'!$E$6</f>
        <v>271.68377952755907</v>
      </c>
      <c r="L39" s="20"/>
    </row>
    <row r="40" spans="1:12" ht="43.5" x14ac:dyDescent="0.35">
      <c r="A40" s="1" t="s">
        <v>36</v>
      </c>
      <c r="B40" s="1" t="s">
        <v>474</v>
      </c>
      <c r="C40" s="1">
        <v>22.5</v>
      </c>
      <c r="D40" s="31" t="s">
        <v>475</v>
      </c>
      <c r="E40" s="47" t="s">
        <v>376</v>
      </c>
      <c r="F40" s="34">
        <f>((C40*0.1)*100)</f>
        <v>225</v>
      </c>
      <c r="G40" s="35" t="s">
        <v>376</v>
      </c>
      <c r="H40" s="49" t="s">
        <v>376</v>
      </c>
      <c r="I40" s="37" t="s">
        <v>376</v>
      </c>
      <c r="J40" s="47" t="s">
        <v>411</v>
      </c>
      <c r="K40" s="51">
        <f>(F40*'TRICS Summary'!$B$5)*'Distribution assumptions'!$E$7</f>
        <v>50.087587108013935</v>
      </c>
    </row>
    <row r="41" spans="1:12" ht="29" x14ac:dyDescent="0.35">
      <c r="A41" s="1" t="s">
        <v>36</v>
      </c>
      <c r="B41" s="1" t="s">
        <v>473</v>
      </c>
      <c r="C41" s="1">
        <v>5.2</v>
      </c>
      <c r="D41" s="31" t="s">
        <v>476</v>
      </c>
      <c r="E41" s="31">
        <v>0</v>
      </c>
      <c r="F41" s="34">
        <v>40</v>
      </c>
      <c r="G41" s="35">
        <v>80</v>
      </c>
      <c r="H41" s="44">
        <f>($E41*'TRICS Summary'!$B$5)*'Distribution assumptions'!$E$7</f>
        <v>0</v>
      </c>
      <c r="I41" s="46">
        <f>($F41*'TRICS Summary'!$B$5)*'Distribution assumptions'!$E$7</f>
        <v>8.904459930313589</v>
      </c>
      <c r="J41" s="37" t="s">
        <v>411</v>
      </c>
      <c r="K41" s="51">
        <f>(G41*'TRICS Summary'!$B$5)*'Distribution assumptions'!$E$7</f>
        <v>17.808919860627178</v>
      </c>
    </row>
    <row r="42" spans="1:12" ht="29" x14ac:dyDescent="0.35">
      <c r="A42" s="1" t="s">
        <v>36</v>
      </c>
      <c r="B42" s="1" t="s">
        <v>492</v>
      </c>
      <c r="C42" s="1">
        <v>14</v>
      </c>
      <c r="D42" s="31" t="s">
        <v>374</v>
      </c>
      <c r="E42" s="31">
        <v>25</v>
      </c>
      <c r="F42" s="34">
        <v>50</v>
      </c>
      <c r="G42" s="35">
        <v>200</v>
      </c>
      <c r="H42" s="44">
        <f>($E42*'TRICS Summary'!$B$5)*'Distribution assumptions'!$E$7</f>
        <v>5.5652874564459935</v>
      </c>
      <c r="I42" s="46">
        <f>($F42*'TRICS Summary'!$B$5)*'Distribution assumptions'!$E$7</f>
        <v>11.130574912891987</v>
      </c>
      <c r="J42" s="37" t="s">
        <v>411</v>
      </c>
      <c r="K42" s="51">
        <f>(G42*'TRICS Summary'!$B$5)</f>
        <v>133.80000000000001</v>
      </c>
    </row>
    <row r="43" spans="1:12" ht="29" x14ac:dyDescent="0.35">
      <c r="A43" s="1" t="s">
        <v>36</v>
      </c>
      <c r="B43" s="1" t="s">
        <v>493</v>
      </c>
      <c r="C43" s="1">
        <v>30</v>
      </c>
      <c r="D43" s="31" t="s">
        <v>477</v>
      </c>
      <c r="E43" s="35" t="s">
        <v>376</v>
      </c>
      <c r="F43" s="31">
        <f>(C43*0.3)*100</f>
        <v>900</v>
      </c>
      <c r="G43" s="35" t="s">
        <v>376</v>
      </c>
      <c r="H43" s="55" t="s">
        <v>376</v>
      </c>
      <c r="I43" s="35" t="s">
        <v>376</v>
      </c>
      <c r="J43" s="35" t="s">
        <v>376</v>
      </c>
      <c r="K43" s="33">
        <f>(F43*'TRICS Summary'!$E$5)</f>
        <v>293.40000000000003</v>
      </c>
    </row>
    <row r="44" spans="1:12" x14ac:dyDescent="0.35">
      <c r="A44" s="1" t="s">
        <v>36</v>
      </c>
      <c r="B44" s="1" t="s">
        <v>494</v>
      </c>
      <c r="C44" s="1">
        <v>2</v>
      </c>
      <c r="D44" s="31" t="s">
        <v>375</v>
      </c>
      <c r="E44" s="35" t="s">
        <v>376</v>
      </c>
      <c r="F44" s="34">
        <f t="shared" ref="F44" si="2">((C44*0.3)*100)</f>
        <v>60</v>
      </c>
      <c r="G44" s="35" t="s">
        <v>376</v>
      </c>
      <c r="H44" s="55" t="s">
        <v>376</v>
      </c>
      <c r="I44" s="35" t="s">
        <v>376</v>
      </c>
      <c r="J44" s="35" t="s">
        <v>376</v>
      </c>
      <c r="K44" s="33">
        <f>(F44*'TRICS Summary'!$C$5)</f>
        <v>51.12</v>
      </c>
    </row>
    <row r="45" spans="1:12" x14ac:dyDescent="0.35">
      <c r="A45" s="1" t="s">
        <v>36</v>
      </c>
      <c r="B45" s="1" t="s">
        <v>495</v>
      </c>
      <c r="C45" s="1">
        <v>1</v>
      </c>
      <c r="D45" s="31" t="s">
        <v>375</v>
      </c>
      <c r="E45" s="35" t="s">
        <v>376</v>
      </c>
      <c r="F45" s="34">
        <f t="shared" ref="F45" si="3">((C45*0.3)*100)</f>
        <v>30</v>
      </c>
      <c r="G45" s="35" t="s">
        <v>376</v>
      </c>
      <c r="H45" s="55" t="s">
        <v>376</v>
      </c>
      <c r="I45" s="35" t="s">
        <v>376</v>
      </c>
      <c r="J45" s="35" t="s">
        <v>376</v>
      </c>
      <c r="K45" s="33">
        <f>(F45*'TRICS Summary'!$C$5)</f>
        <v>25.56</v>
      </c>
    </row>
    <row r="46" spans="1:12" ht="29" x14ac:dyDescent="0.35">
      <c r="A46" s="1" t="s">
        <v>36</v>
      </c>
      <c r="B46" s="1" t="s">
        <v>496</v>
      </c>
      <c r="C46" s="1">
        <v>20</v>
      </c>
      <c r="D46" s="31" t="s">
        <v>478</v>
      </c>
      <c r="E46" s="35" t="s">
        <v>376</v>
      </c>
      <c r="F46" s="34">
        <f t="shared" ref="F46" si="4">((C46*0.3)*100)</f>
        <v>600</v>
      </c>
      <c r="G46" s="35" t="s">
        <v>376</v>
      </c>
      <c r="H46" s="55" t="s">
        <v>376</v>
      </c>
      <c r="I46" s="35" t="s">
        <v>376</v>
      </c>
      <c r="J46" s="35" t="s">
        <v>376</v>
      </c>
      <c r="K46" s="33">
        <f>(F46*'TRICS Summary'!$E$5)</f>
        <v>195.6</v>
      </c>
    </row>
    <row r="47" spans="1:12" x14ac:dyDescent="0.35">
      <c r="A47" s="39" t="s">
        <v>36</v>
      </c>
      <c r="B47" s="39" t="s">
        <v>497</v>
      </c>
      <c r="C47" s="39">
        <v>19</v>
      </c>
      <c r="D47" s="40" t="s">
        <v>17</v>
      </c>
      <c r="E47" s="53" t="s">
        <v>376</v>
      </c>
      <c r="F47" s="42">
        <f t="shared" ref="F47" si="5">((C47*0.3)*100)</f>
        <v>570</v>
      </c>
      <c r="G47" s="53" t="s">
        <v>376</v>
      </c>
      <c r="H47" s="54" t="s">
        <v>376</v>
      </c>
      <c r="I47" s="53" t="s">
        <v>376</v>
      </c>
      <c r="J47" s="53" t="s">
        <v>376</v>
      </c>
      <c r="K47" s="43">
        <f>(F47*'TRICS Summary'!$E$5)</f>
        <v>185.82</v>
      </c>
    </row>
    <row r="48" spans="1:12" x14ac:dyDescent="0.35">
      <c r="A48" s="1" t="s">
        <v>37</v>
      </c>
      <c r="B48" s="1" t="s">
        <v>472</v>
      </c>
      <c r="C48" s="35" t="s">
        <v>376</v>
      </c>
      <c r="D48" s="31" t="s">
        <v>4</v>
      </c>
      <c r="E48" s="31">
        <v>20</v>
      </c>
      <c r="F48" s="34">
        <v>40</v>
      </c>
      <c r="G48" s="31">
        <v>74</v>
      </c>
      <c r="H48" s="44">
        <f>($E48*'TRICS Summary'!$B$5)*'Distribution assumptions'!$E$7</f>
        <v>4.4522299651567945</v>
      </c>
      <c r="I48" s="44">
        <f>($F48*'TRICS Summary'!$B$5)*'Distribution assumptions'!$E$7</f>
        <v>8.904459930313589</v>
      </c>
      <c r="J48" s="33" t="s">
        <v>411</v>
      </c>
      <c r="K48" s="33">
        <f>($G48*'TRICS Summary'!$B$5)*'Distribution assumptions'!$E$7</f>
        <v>16.47325087108014</v>
      </c>
    </row>
    <row r="49" spans="1:11" x14ac:dyDescent="0.35">
      <c r="A49" s="1" t="s">
        <v>37</v>
      </c>
      <c r="B49" s="3" t="s">
        <v>452</v>
      </c>
      <c r="C49" s="35" t="s">
        <v>376</v>
      </c>
      <c r="D49" s="31" t="s">
        <v>4</v>
      </c>
      <c r="E49" s="31">
        <v>10</v>
      </c>
      <c r="F49" s="31">
        <v>20</v>
      </c>
      <c r="G49" s="31">
        <v>110</v>
      </c>
      <c r="H49" s="44">
        <f>($E49*'TRICS Summary'!$B$5)*'Distribution assumptions'!$E$7</f>
        <v>2.2261149825783972</v>
      </c>
      <c r="I49" s="44">
        <f>($F49*'TRICS Summary'!$B$5)*'Distribution assumptions'!$E$7</f>
        <v>4.4522299651567945</v>
      </c>
      <c r="J49" s="33" t="s">
        <v>411</v>
      </c>
      <c r="K49" s="33">
        <f>($G49*'TRICS Summary'!$B$5)*'Distribution assumptions'!$E$7</f>
        <v>24.487264808362369</v>
      </c>
    </row>
    <row r="50" spans="1:11" x14ac:dyDescent="0.35">
      <c r="A50" s="1" t="s">
        <v>37</v>
      </c>
      <c r="B50" s="3" t="s">
        <v>447</v>
      </c>
      <c r="C50" s="35" t="s">
        <v>376</v>
      </c>
      <c r="D50" s="31" t="s">
        <v>4</v>
      </c>
      <c r="E50" s="31">
        <v>45</v>
      </c>
      <c r="F50" s="31">
        <v>90</v>
      </c>
      <c r="G50" s="31">
        <v>480</v>
      </c>
      <c r="H50" s="44">
        <f>($E50*'TRICS Summary'!$B$5)*'Distribution assumptions'!$E$7</f>
        <v>10.017517421602788</v>
      </c>
      <c r="I50" s="44">
        <f>($F50*'TRICS Summary'!$B$5)*'Distribution assumptions'!$E$7</f>
        <v>20.035034843205576</v>
      </c>
      <c r="J50" s="33" t="s">
        <v>411</v>
      </c>
      <c r="K50" s="33">
        <f>($G50*'TRICS Summary'!$B$5)*'Distribution assumptions'!$E$7</f>
        <v>106.85351916376307</v>
      </c>
    </row>
    <row r="51" spans="1:11" x14ac:dyDescent="0.35">
      <c r="A51" s="1" t="s">
        <v>37</v>
      </c>
      <c r="B51" s="1" t="s">
        <v>482</v>
      </c>
      <c r="C51" s="35" t="s">
        <v>376</v>
      </c>
      <c r="D51" s="31" t="s">
        <v>4</v>
      </c>
      <c r="E51" s="31">
        <v>0</v>
      </c>
      <c r="F51" s="31">
        <v>330</v>
      </c>
      <c r="G51" s="31">
        <v>350</v>
      </c>
      <c r="H51" s="44">
        <f>($E51*'TRICS Summary'!$B$5)*'Distribution assumptions'!$E$7</f>
        <v>0</v>
      </c>
      <c r="I51" s="44">
        <f>($F51*'TRICS Summary'!$B$5)*'Distribution assumptions'!$E$7</f>
        <v>73.461794425087106</v>
      </c>
      <c r="J51" s="33">
        <v>2035</v>
      </c>
      <c r="K51" s="33">
        <f>($G51*'TRICS Summary'!$B$5)*'Distribution assumptions'!$E$7</f>
        <v>77.914024390243895</v>
      </c>
    </row>
    <row r="52" spans="1:11" ht="29" x14ac:dyDescent="0.35">
      <c r="A52" s="1" t="s">
        <v>37</v>
      </c>
      <c r="B52" s="3" t="s">
        <v>463</v>
      </c>
      <c r="C52" s="1">
        <v>1.9</v>
      </c>
      <c r="D52" s="1" t="s">
        <v>485</v>
      </c>
      <c r="E52" s="35" t="s">
        <v>376</v>
      </c>
      <c r="F52" s="48">
        <f>($C52*0.3)*100</f>
        <v>56.999999999999993</v>
      </c>
      <c r="G52" s="35" t="s">
        <v>376</v>
      </c>
      <c r="H52" s="55" t="s">
        <v>376</v>
      </c>
      <c r="I52" s="35" t="s">
        <v>376</v>
      </c>
      <c r="J52" s="33">
        <v>2030</v>
      </c>
      <c r="K52" s="33">
        <f>($F52*'TRICS Summary'!$C$5)*'Distribution assumptions'!$E$7</f>
        <v>16.159797909407661</v>
      </c>
    </row>
    <row r="53" spans="1:11" ht="29" x14ac:dyDescent="0.35">
      <c r="A53" s="1" t="s">
        <v>37</v>
      </c>
      <c r="B53" s="3" t="s">
        <v>465</v>
      </c>
      <c r="C53" s="1">
        <v>14</v>
      </c>
      <c r="D53" s="31" t="s">
        <v>486</v>
      </c>
      <c r="E53" s="35" t="s">
        <v>376</v>
      </c>
      <c r="F53" s="48">
        <f>($C53*0.3)*100</f>
        <v>420</v>
      </c>
      <c r="G53" s="35" t="s">
        <v>376</v>
      </c>
      <c r="H53" s="55" t="s">
        <v>376</v>
      </c>
      <c r="I53" s="35" t="s">
        <v>376</v>
      </c>
      <c r="J53" s="33" t="s">
        <v>411</v>
      </c>
      <c r="K53" s="33">
        <f>($F53*'TRICS Summary'!$C$5)*'Distribution assumptions'!$E$7</f>
        <v>119.07219512195121</v>
      </c>
    </row>
    <row r="54" spans="1:11" ht="29" x14ac:dyDescent="0.35">
      <c r="A54" s="1" t="s">
        <v>37</v>
      </c>
      <c r="B54" s="3" t="s">
        <v>451</v>
      </c>
      <c r="C54" s="1">
        <v>8.1</v>
      </c>
      <c r="D54" s="31" t="s">
        <v>487</v>
      </c>
      <c r="E54" s="31">
        <v>25</v>
      </c>
      <c r="F54" s="57">
        <v>50</v>
      </c>
      <c r="G54" s="31">
        <v>125</v>
      </c>
      <c r="H54" s="44">
        <f>($E54*'TRICS Summary'!$B$5)*'Distribution assumptions'!$E$7</f>
        <v>5.5652874564459935</v>
      </c>
      <c r="I54" s="44">
        <f>($F54*'TRICS Summary'!$B$5)*'Distribution assumptions'!$E$7</f>
        <v>11.130574912891987</v>
      </c>
      <c r="J54" s="33" t="s">
        <v>411</v>
      </c>
      <c r="K54" s="33">
        <f>($G54*'TRICS Summary'!$B$5)*'Distribution assumptions'!$E$7</f>
        <v>27.826437282229964</v>
      </c>
    </row>
    <row r="55" spans="1:11" x14ac:dyDescent="0.35">
      <c r="A55" s="1" t="s">
        <v>37</v>
      </c>
      <c r="B55" s="3" t="s">
        <v>467</v>
      </c>
      <c r="C55" s="1">
        <v>0.9</v>
      </c>
      <c r="D55" s="31" t="s">
        <v>488</v>
      </c>
      <c r="E55" s="35" t="s">
        <v>376</v>
      </c>
      <c r="F55" s="48">
        <f>($C55*0.3)*100</f>
        <v>27</v>
      </c>
      <c r="G55" s="35" t="s">
        <v>376</v>
      </c>
      <c r="H55" s="55" t="s">
        <v>376</v>
      </c>
      <c r="I55" s="35" t="s">
        <v>376</v>
      </c>
      <c r="J55" s="33" t="s">
        <v>411</v>
      </c>
      <c r="K55" s="33">
        <f>($F55*'TRICS Summary'!$C$5)*'Distribution assumptions'!$E$7</f>
        <v>7.654641114982577</v>
      </c>
    </row>
    <row r="56" spans="1:11" ht="29" x14ac:dyDescent="0.35">
      <c r="A56" s="1" t="s">
        <v>37</v>
      </c>
      <c r="B56" s="3" t="s">
        <v>453</v>
      </c>
      <c r="C56" s="1">
        <v>28.1</v>
      </c>
      <c r="D56" s="31" t="s">
        <v>489</v>
      </c>
      <c r="E56" s="31">
        <v>0</v>
      </c>
      <c r="F56" s="31">
        <v>90</v>
      </c>
      <c r="G56" s="31">
        <v>685</v>
      </c>
      <c r="H56" s="44">
        <f>($E56*'TRICS Summary'!$B$5)*'Distribution assumptions'!$E$7</f>
        <v>0</v>
      </c>
      <c r="I56" s="44">
        <f>($F56*'TRICS Summary'!$B$5)*'Distribution assumptions'!$E$7</f>
        <v>20.035034843205576</v>
      </c>
      <c r="J56" s="33" t="s">
        <v>411</v>
      </c>
      <c r="K56" s="33">
        <f>($G56*'TRICS Summary'!$B$5)*'Distribution assumptions'!$E$7</f>
        <v>152.48887630662023</v>
      </c>
    </row>
    <row r="57" spans="1:11" x14ac:dyDescent="0.35">
      <c r="A57" s="1" t="s">
        <v>37</v>
      </c>
      <c r="B57" s="3" t="s">
        <v>470</v>
      </c>
      <c r="C57" s="1">
        <v>0.9</v>
      </c>
      <c r="D57" s="31" t="s">
        <v>488</v>
      </c>
      <c r="E57" s="31">
        <v>7</v>
      </c>
      <c r="F57" s="31">
        <v>15</v>
      </c>
      <c r="G57" s="31">
        <v>15</v>
      </c>
      <c r="H57" s="44">
        <f>($E57*'TRICS Summary'!$B$5)*'Distribution assumptions'!$E$7</f>
        <v>1.5582804878048779</v>
      </c>
      <c r="I57" s="44">
        <f>($F57*'TRICS Summary'!$B$5)*'Distribution assumptions'!$E$7</f>
        <v>3.3391724738675959</v>
      </c>
      <c r="J57" s="33" t="s">
        <v>411</v>
      </c>
      <c r="K57" s="33">
        <f>($G57*'TRICS Summary'!$B$5)*'Distribution assumptions'!$E$7</f>
        <v>3.3391724738675959</v>
      </c>
    </row>
    <row r="58" spans="1:11" ht="29" x14ac:dyDescent="0.35">
      <c r="A58" s="1" t="s">
        <v>37</v>
      </c>
      <c r="B58" s="3" t="s">
        <v>454</v>
      </c>
      <c r="C58" s="1">
        <v>13.9</v>
      </c>
      <c r="D58" s="31" t="s">
        <v>490</v>
      </c>
      <c r="E58" s="31">
        <v>0</v>
      </c>
      <c r="F58" s="31">
        <v>180</v>
      </c>
      <c r="G58" s="31">
        <v>220</v>
      </c>
      <c r="H58" s="44">
        <f>($E58*'TRICS Summary'!$B$5)*'Distribution assumptions'!$E$7</f>
        <v>0</v>
      </c>
      <c r="I58" s="44">
        <f>($F58*'TRICS Summary'!$B$5)*'Distribution assumptions'!$E$7</f>
        <v>40.070069686411152</v>
      </c>
      <c r="J58" s="33" t="s">
        <v>411</v>
      </c>
      <c r="K58" s="33">
        <f>($G58*'TRICS Summary'!$B$5)*'Distribution assumptions'!$E$7</f>
        <v>48.974529616724737</v>
      </c>
    </row>
    <row r="59" spans="1:11" ht="29" x14ac:dyDescent="0.35">
      <c r="A59" s="1" t="s">
        <v>37</v>
      </c>
      <c r="B59" s="3" t="s">
        <v>460</v>
      </c>
      <c r="C59" s="52" t="s">
        <v>376</v>
      </c>
      <c r="D59" s="31" t="s">
        <v>409</v>
      </c>
      <c r="E59" s="52" t="s">
        <v>376</v>
      </c>
      <c r="F59" s="52" t="s">
        <v>376</v>
      </c>
      <c r="G59" s="52" t="s">
        <v>376</v>
      </c>
      <c r="H59" s="56" t="s">
        <v>376</v>
      </c>
      <c r="I59" s="52" t="s">
        <v>376</v>
      </c>
      <c r="J59" s="52" t="s">
        <v>376</v>
      </c>
      <c r="K59" s="52" t="s">
        <v>376</v>
      </c>
    </row>
    <row r="60" spans="1:11" ht="29" x14ac:dyDescent="0.35">
      <c r="A60" s="1" t="s">
        <v>37</v>
      </c>
      <c r="B60" s="3" t="s">
        <v>461</v>
      </c>
      <c r="C60" s="52" t="s">
        <v>376</v>
      </c>
      <c r="D60" s="31" t="s">
        <v>409</v>
      </c>
      <c r="E60" s="52" t="s">
        <v>376</v>
      </c>
      <c r="F60" s="52" t="s">
        <v>376</v>
      </c>
      <c r="G60" s="52" t="s">
        <v>376</v>
      </c>
      <c r="H60" s="56" t="s">
        <v>376</v>
      </c>
      <c r="I60" s="52" t="s">
        <v>376</v>
      </c>
      <c r="J60" s="52" t="s">
        <v>376</v>
      </c>
      <c r="K60" s="52" t="s">
        <v>376</v>
      </c>
    </row>
    <row r="61" spans="1:11" ht="29" x14ac:dyDescent="0.35">
      <c r="A61" s="1" t="s">
        <v>37</v>
      </c>
      <c r="B61" s="3" t="s">
        <v>469</v>
      </c>
      <c r="C61" s="52" t="s">
        <v>376</v>
      </c>
      <c r="D61" s="31" t="s">
        <v>491</v>
      </c>
      <c r="E61" s="52" t="s">
        <v>376</v>
      </c>
      <c r="F61" s="52" t="s">
        <v>376</v>
      </c>
      <c r="G61" s="52" t="s">
        <v>376</v>
      </c>
      <c r="H61" s="56" t="s">
        <v>376</v>
      </c>
      <c r="I61" s="52" t="s">
        <v>376</v>
      </c>
      <c r="J61" s="52" t="s">
        <v>376</v>
      </c>
      <c r="K61" s="52" t="s">
        <v>376</v>
      </c>
    </row>
  </sheetData>
  <autoFilter ref="A1:K48" xr:uid="{CA357782-C3F7-45C0-8B8B-0D9AC763170B}"/>
  <sortState xmlns:xlrd2="http://schemas.microsoft.com/office/spreadsheetml/2017/richdata2" ref="B49:B61">
    <sortCondition ref="B49:B61"/>
  </sortState>
  <phoneticPr fontId="19"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election activeCell="F2" sqref="F2"/>
    </sheetView>
  </sheetViews>
  <sheetFormatPr defaultRowHeight="14.5" x14ac:dyDescent="0.3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235D5-3AA9-4470-B530-D37A5FE8FB75}">
  <dimension ref="A1:L8"/>
  <sheetViews>
    <sheetView workbookViewId="0">
      <selection activeCell="B32" sqref="B32"/>
    </sheetView>
  </sheetViews>
  <sheetFormatPr defaultRowHeight="14.5" x14ac:dyDescent="0.35"/>
  <cols>
    <col min="1" max="1" width="13.54296875" bestFit="1" customWidth="1"/>
    <col min="2" max="2" width="55.1796875" customWidth="1"/>
    <col min="3" max="3" width="14.1796875" customWidth="1"/>
    <col min="4" max="4" width="16.81640625" customWidth="1"/>
    <col min="5" max="5" width="17" customWidth="1"/>
    <col min="6" max="6" width="13.1796875" customWidth="1"/>
    <col min="10" max="10" width="17.1796875" customWidth="1"/>
  </cols>
  <sheetData>
    <row r="1" spans="1:12" ht="58" x14ac:dyDescent="0.35">
      <c r="A1" s="21" t="s">
        <v>385</v>
      </c>
      <c r="B1" s="1" t="s">
        <v>398</v>
      </c>
    </row>
    <row r="2" spans="1:12" ht="61" customHeight="1" x14ac:dyDescent="0.35">
      <c r="A2" s="21" t="s">
        <v>386</v>
      </c>
      <c r="B2" s="17" t="s">
        <v>387</v>
      </c>
    </row>
    <row r="3" spans="1:12" x14ac:dyDescent="0.35">
      <c r="C3" s="22" t="s">
        <v>384</v>
      </c>
      <c r="D3" s="22" t="s">
        <v>388</v>
      </c>
      <c r="E3" s="22" t="s">
        <v>389</v>
      </c>
    </row>
    <row r="4" spans="1:12" x14ac:dyDescent="0.35">
      <c r="C4" s="22" t="s">
        <v>379</v>
      </c>
      <c r="D4" s="23">
        <v>0.27020408163265303</v>
      </c>
      <c r="E4" s="23">
        <v>0.72979591836734692</v>
      </c>
      <c r="L4" s="26"/>
    </row>
    <row r="5" spans="1:12" x14ac:dyDescent="0.35">
      <c r="C5" s="22" t="s">
        <v>380</v>
      </c>
      <c r="D5" s="23">
        <v>0.10681818181818181</v>
      </c>
      <c r="E5" s="23">
        <v>0.89318181818181819</v>
      </c>
      <c r="L5" s="26"/>
    </row>
    <row r="6" spans="1:12" x14ac:dyDescent="0.35">
      <c r="C6" s="22" t="s">
        <v>381</v>
      </c>
      <c r="D6" s="23">
        <v>0.33858267716535434</v>
      </c>
      <c r="E6" s="23">
        <v>0.66141732283464572</v>
      </c>
    </row>
    <row r="7" spans="1:12" x14ac:dyDescent="0.35">
      <c r="C7" s="22" t="s">
        <v>382</v>
      </c>
      <c r="D7" s="23">
        <v>0.66724738675958184</v>
      </c>
      <c r="E7" s="23">
        <v>0.3327526132404181</v>
      </c>
    </row>
    <row r="8" spans="1:12" x14ac:dyDescent="0.35">
      <c r="C8" s="22" t="s">
        <v>383</v>
      </c>
      <c r="D8" s="23">
        <v>0.33208955223880599</v>
      </c>
      <c r="E8" s="23">
        <v>0.66791044776119401</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F81A5-7AF7-40E5-A17D-C5F28795B9EC}">
  <dimension ref="A1:D27"/>
  <sheetViews>
    <sheetView workbookViewId="0">
      <selection activeCell="D35" sqref="D35"/>
    </sheetView>
  </sheetViews>
  <sheetFormatPr defaultRowHeight="14.5" x14ac:dyDescent="0.35"/>
  <cols>
    <col min="1" max="1" width="15.453125" customWidth="1"/>
    <col min="2" max="2" width="16.81640625" customWidth="1"/>
    <col min="3" max="3" width="20.453125" customWidth="1"/>
    <col min="4" max="4" width="37" customWidth="1"/>
  </cols>
  <sheetData>
    <row r="1" spans="1:4" x14ac:dyDescent="0.35">
      <c r="A1" s="30" t="s">
        <v>413</v>
      </c>
      <c r="B1" s="30" t="s">
        <v>414</v>
      </c>
      <c r="C1" s="30" t="s">
        <v>415</v>
      </c>
      <c r="D1" s="30" t="s">
        <v>443</v>
      </c>
    </row>
    <row r="2" spans="1:4" x14ac:dyDescent="0.35">
      <c r="A2" t="s">
        <v>471</v>
      </c>
      <c r="B2" t="s">
        <v>472</v>
      </c>
      <c r="C2" t="s">
        <v>479</v>
      </c>
      <c r="D2" t="s">
        <v>480</v>
      </c>
    </row>
    <row r="3" spans="1:4" x14ac:dyDescent="0.35">
      <c r="A3" t="s">
        <v>416</v>
      </c>
      <c r="B3" t="s">
        <v>448</v>
      </c>
      <c r="C3" t="s">
        <v>440</v>
      </c>
    </row>
    <row r="4" spans="1:4" x14ac:dyDescent="0.35">
      <c r="A4" t="s">
        <v>417</v>
      </c>
      <c r="B4" t="s">
        <v>449</v>
      </c>
      <c r="C4" t="s">
        <v>440</v>
      </c>
    </row>
    <row r="5" spans="1:4" x14ac:dyDescent="0.35">
      <c r="A5" t="s">
        <v>418</v>
      </c>
      <c r="B5" t="s">
        <v>450</v>
      </c>
      <c r="C5" t="s">
        <v>440</v>
      </c>
    </row>
    <row r="6" spans="1:4" x14ac:dyDescent="0.35">
      <c r="A6" t="s">
        <v>419</v>
      </c>
      <c r="B6" t="s">
        <v>447</v>
      </c>
      <c r="C6" t="s">
        <v>158</v>
      </c>
    </row>
    <row r="7" spans="1:4" x14ac:dyDescent="0.35">
      <c r="A7" t="s">
        <v>420</v>
      </c>
      <c r="B7" t="s">
        <v>451</v>
      </c>
      <c r="C7" t="s">
        <v>158</v>
      </c>
    </row>
    <row r="8" spans="1:4" x14ac:dyDescent="0.35">
      <c r="A8" t="s">
        <v>421</v>
      </c>
      <c r="B8" t="s">
        <v>452</v>
      </c>
      <c r="C8" t="s">
        <v>158</v>
      </c>
    </row>
    <row r="9" spans="1:4" x14ac:dyDescent="0.35">
      <c r="A9" t="s">
        <v>422</v>
      </c>
      <c r="B9" t="s">
        <v>453</v>
      </c>
      <c r="C9" t="s">
        <v>158</v>
      </c>
    </row>
    <row r="10" spans="1:4" x14ac:dyDescent="0.35">
      <c r="A10" t="s">
        <v>423</v>
      </c>
      <c r="B10" t="s">
        <v>454</v>
      </c>
      <c r="C10" t="s">
        <v>158</v>
      </c>
    </row>
    <row r="11" spans="1:4" x14ac:dyDescent="0.35">
      <c r="A11" t="s">
        <v>424</v>
      </c>
      <c r="B11" t="s">
        <v>455</v>
      </c>
      <c r="C11" t="s">
        <v>440</v>
      </c>
    </row>
    <row r="12" spans="1:4" x14ac:dyDescent="0.35">
      <c r="A12" t="s">
        <v>425</v>
      </c>
      <c r="B12" t="s">
        <v>456</v>
      </c>
      <c r="C12" t="s">
        <v>440</v>
      </c>
    </row>
    <row r="13" spans="1:4" x14ac:dyDescent="0.35">
      <c r="A13" t="s">
        <v>426</v>
      </c>
      <c r="B13" t="s">
        <v>457</v>
      </c>
      <c r="C13" t="s">
        <v>440</v>
      </c>
    </row>
    <row r="14" spans="1:4" x14ac:dyDescent="0.35">
      <c r="A14" t="s">
        <v>427</v>
      </c>
      <c r="B14" t="s">
        <v>458</v>
      </c>
      <c r="C14" t="s">
        <v>440</v>
      </c>
    </row>
    <row r="15" spans="1:4" x14ac:dyDescent="0.35">
      <c r="A15" t="s">
        <v>428</v>
      </c>
      <c r="B15" t="s">
        <v>459</v>
      </c>
      <c r="C15" t="s">
        <v>440</v>
      </c>
    </row>
    <row r="16" spans="1:4" x14ac:dyDescent="0.35">
      <c r="A16" t="s">
        <v>429</v>
      </c>
      <c r="B16" t="s">
        <v>460</v>
      </c>
      <c r="C16" t="s">
        <v>158</v>
      </c>
      <c r="D16" t="s">
        <v>444</v>
      </c>
    </row>
    <row r="17" spans="1:4" x14ac:dyDescent="0.35">
      <c r="A17" t="s">
        <v>430</v>
      </c>
      <c r="B17" t="s">
        <v>461</v>
      </c>
      <c r="C17" t="s">
        <v>158</v>
      </c>
      <c r="D17" t="s">
        <v>444</v>
      </c>
    </row>
    <row r="18" spans="1:4" x14ac:dyDescent="0.35">
      <c r="A18" t="s">
        <v>431</v>
      </c>
      <c r="B18" t="s">
        <v>462</v>
      </c>
      <c r="C18" t="s">
        <v>440</v>
      </c>
    </row>
    <row r="19" spans="1:4" x14ac:dyDescent="0.35">
      <c r="A19" t="s">
        <v>432</v>
      </c>
      <c r="B19" t="s">
        <v>463</v>
      </c>
      <c r="C19" t="s">
        <v>158</v>
      </c>
    </row>
    <row r="20" spans="1:4" x14ac:dyDescent="0.35">
      <c r="A20" t="s">
        <v>433</v>
      </c>
      <c r="B20" t="s">
        <v>464</v>
      </c>
      <c r="C20" t="s">
        <v>441</v>
      </c>
    </row>
    <row r="21" spans="1:4" x14ac:dyDescent="0.35">
      <c r="A21" t="s">
        <v>434</v>
      </c>
      <c r="B21" t="s">
        <v>465</v>
      </c>
      <c r="C21" t="s">
        <v>158</v>
      </c>
    </row>
    <row r="22" spans="1:4" x14ac:dyDescent="0.35">
      <c r="A22" t="s">
        <v>435</v>
      </c>
      <c r="B22" t="s">
        <v>466</v>
      </c>
      <c r="C22" t="s">
        <v>442</v>
      </c>
    </row>
    <row r="23" spans="1:4" x14ac:dyDescent="0.35">
      <c r="A23" t="s">
        <v>436</v>
      </c>
      <c r="B23" t="s">
        <v>467</v>
      </c>
      <c r="C23" t="s">
        <v>158</v>
      </c>
    </row>
    <row r="24" spans="1:4" x14ac:dyDescent="0.35">
      <c r="A24" t="s">
        <v>437</v>
      </c>
      <c r="B24" t="s">
        <v>468</v>
      </c>
      <c r="C24" t="s">
        <v>446</v>
      </c>
    </row>
    <row r="25" spans="1:4" x14ac:dyDescent="0.35">
      <c r="A25" t="s">
        <v>438</v>
      </c>
      <c r="B25" t="s">
        <v>470</v>
      </c>
      <c r="C25" t="s">
        <v>158</v>
      </c>
    </row>
    <row r="26" spans="1:4" x14ac:dyDescent="0.35">
      <c r="A26" t="s">
        <v>439</v>
      </c>
      <c r="B26" t="s">
        <v>469</v>
      </c>
      <c r="C26" t="s">
        <v>158</v>
      </c>
      <c r="D26" t="s">
        <v>445</v>
      </c>
    </row>
    <row r="27" spans="1:4" x14ac:dyDescent="0.35">
      <c r="A27" t="s">
        <v>481</v>
      </c>
      <c r="B27" t="s">
        <v>482</v>
      </c>
      <c r="C27" t="s">
        <v>483</v>
      </c>
      <c r="D27" t="s">
        <v>484</v>
      </c>
    </row>
  </sheetData>
  <phoneticPr fontId="19"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Q15"/>
  <sheetViews>
    <sheetView zoomScale="130" zoomScaleNormal="130" workbookViewId="0">
      <selection activeCell="B5" sqref="B5"/>
    </sheetView>
  </sheetViews>
  <sheetFormatPr defaultColWidth="9.1796875" defaultRowHeight="14.5" x14ac:dyDescent="0.35"/>
  <cols>
    <col min="1" max="1" width="32.453125" style="3" customWidth="1"/>
    <col min="2" max="2" width="16.81640625" style="3" customWidth="1"/>
    <col min="3" max="3" width="17.1796875" style="3" customWidth="1"/>
    <col min="4" max="4" width="19.453125" style="3" customWidth="1"/>
    <col min="5" max="5" width="20.453125" style="3" customWidth="1"/>
    <col min="6" max="6" width="14.54296875" style="3" customWidth="1"/>
    <col min="7" max="7" width="18.54296875" style="3" customWidth="1"/>
    <col min="8" max="8" width="19.81640625" style="3" bestFit="1" customWidth="1"/>
    <col min="9" max="16384" width="9.1796875" style="3"/>
  </cols>
  <sheetData>
    <row r="2" spans="1:17" ht="31" x14ac:dyDescent="0.35">
      <c r="A2" s="5" t="s">
        <v>38</v>
      </c>
      <c r="B2" s="12" t="s">
        <v>39</v>
      </c>
      <c r="C2" s="12" t="s">
        <v>40</v>
      </c>
      <c r="D2" s="12" t="s">
        <v>41</v>
      </c>
      <c r="E2" s="15" t="s">
        <v>42</v>
      </c>
      <c r="F2" s="15" t="s">
        <v>43</v>
      </c>
      <c r="G2" s="12" t="s">
        <v>44</v>
      </c>
      <c r="H2" s="1"/>
      <c r="I2" s="1"/>
      <c r="J2" s="1"/>
      <c r="K2" s="1"/>
      <c r="L2" s="1"/>
      <c r="M2" s="1"/>
      <c r="N2" s="1"/>
      <c r="O2" s="1"/>
      <c r="P2" s="1"/>
      <c r="Q2" s="1"/>
    </row>
    <row r="3" spans="1:17" x14ac:dyDescent="0.35">
      <c r="A3" s="2" t="s">
        <v>369</v>
      </c>
      <c r="B3" s="16">
        <v>0.435</v>
      </c>
      <c r="C3" s="16">
        <v>0.71</v>
      </c>
      <c r="D3" s="16">
        <v>0.95699999999999996</v>
      </c>
      <c r="E3" s="16">
        <v>0.245</v>
      </c>
      <c r="F3" s="16">
        <v>5.3739999999999997</v>
      </c>
      <c r="G3" s="16">
        <v>5.1040000000000001</v>
      </c>
      <c r="H3" s="14"/>
      <c r="I3" s="14"/>
      <c r="J3" s="14"/>
      <c r="K3" s="14"/>
      <c r="L3" s="14"/>
    </row>
    <row r="4" spans="1:17" x14ac:dyDescent="0.35">
      <c r="A4" s="2" t="s">
        <v>370</v>
      </c>
      <c r="B4" s="16">
        <v>0.44600000000000001</v>
      </c>
      <c r="C4" s="16">
        <v>0.65800000000000003</v>
      </c>
      <c r="D4" s="16">
        <v>1.3240000000000001</v>
      </c>
      <c r="E4" s="16">
        <v>0.26600000000000001</v>
      </c>
      <c r="F4" s="16">
        <v>5.01</v>
      </c>
      <c r="G4" s="16">
        <v>5.1079999999999997</v>
      </c>
      <c r="H4" s="14"/>
      <c r="I4" s="14"/>
      <c r="J4" s="14"/>
      <c r="K4" s="14"/>
      <c r="L4" s="14"/>
    </row>
    <row r="5" spans="1:17" x14ac:dyDescent="0.35">
      <c r="A5" s="2" t="s">
        <v>373</v>
      </c>
      <c r="B5" s="16">
        <v>0.66900000000000004</v>
      </c>
      <c r="C5" s="16">
        <v>0.85199999999999998</v>
      </c>
      <c r="D5" s="16">
        <v>1.3240000000000001</v>
      </c>
      <c r="E5" s="16">
        <v>0.32600000000000001</v>
      </c>
      <c r="F5" s="16">
        <v>10.384</v>
      </c>
      <c r="G5" s="16">
        <v>9.7550000000000008</v>
      </c>
      <c r="H5" s="13"/>
      <c r="I5" s="13"/>
      <c r="J5" s="13"/>
      <c r="K5" s="13"/>
      <c r="L5" s="13"/>
    </row>
    <row r="6" spans="1:17" x14ac:dyDescent="0.35">
      <c r="A6" s="2"/>
      <c r="B6" s="2"/>
      <c r="E6" s="4"/>
    </row>
    <row r="7" spans="1:17" x14ac:dyDescent="0.35">
      <c r="D7" s="8"/>
    </row>
    <row r="8" spans="1:17" x14ac:dyDescent="0.35">
      <c r="D8" s="6"/>
    </row>
    <row r="9" spans="1:17" x14ac:dyDescent="0.35">
      <c r="A9" s="2"/>
      <c r="B9" s="2"/>
      <c r="C9" s="6"/>
      <c r="D9" s="6"/>
      <c r="G9" s="6"/>
    </row>
    <row r="10" spans="1:17" x14ac:dyDescent="0.35">
      <c r="A10" s="2"/>
      <c r="B10" s="2"/>
      <c r="C10" s="6"/>
      <c r="D10" s="6"/>
      <c r="G10" s="6"/>
    </row>
    <row r="11" spans="1:17" x14ac:dyDescent="0.35">
      <c r="A11" s="2"/>
      <c r="B11" s="2"/>
      <c r="C11" s="6"/>
      <c r="D11" s="7"/>
    </row>
    <row r="12" spans="1:17" x14ac:dyDescent="0.35">
      <c r="A12" s="2"/>
      <c r="B12" s="2"/>
    </row>
    <row r="14" spans="1:17" x14ac:dyDescent="0.35">
      <c r="E14" s="4"/>
    </row>
    <row r="15" spans="1:17" x14ac:dyDescent="0.35">
      <c r="H15" s="9"/>
    </row>
  </sheetData>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116:D172"/>
  <sheetViews>
    <sheetView workbookViewId="0">
      <selection activeCell="F2" sqref="F2"/>
    </sheetView>
  </sheetViews>
  <sheetFormatPr defaultColWidth="9.1796875" defaultRowHeight="14.5" x14ac:dyDescent="0.35"/>
  <cols>
    <col min="1" max="1" width="50.453125" style="1" customWidth="1"/>
    <col min="2" max="2" width="18.1796875" style="1" customWidth="1"/>
    <col min="3" max="3" width="17.453125" style="1" customWidth="1"/>
    <col min="4" max="4" width="16.1796875" style="1" customWidth="1"/>
    <col min="5" max="16384" width="9.1796875" style="1"/>
  </cols>
  <sheetData>
    <row r="116" spans="4:4" x14ac:dyDescent="0.35">
      <c r="D116" s="10"/>
    </row>
    <row r="124" spans="4:4" x14ac:dyDescent="0.35">
      <c r="D124" s="10"/>
    </row>
    <row r="132" spans="4:4" x14ac:dyDescent="0.35">
      <c r="D132" s="10"/>
    </row>
    <row r="140" spans="4:4" x14ac:dyDescent="0.35">
      <c r="D140" s="10"/>
    </row>
    <row r="148" spans="4:4" x14ac:dyDescent="0.35">
      <c r="D148" s="10"/>
    </row>
    <row r="156" spans="4:4" x14ac:dyDescent="0.35">
      <c r="D156" s="10"/>
    </row>
    <row r="164" spans="4:4" x14ac:dyDescent="0.35">
      <c r="D164" s="10"/>
    </row>
    <row r="172" spans="4:4" x14ac:dyDescent="0.35">
      <c r="D172" s="10"/>
    </row>
  </sheetData>
  <pageMargins left="0.7" right="0.7" top="0.75" bottom="0.75" header="0.3" footer="0.3"/>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D115:D171"/>
  <sheetViews>
    <sheetView topLeftCell="A4" workbookViewId="0">
      <selection activeCell="F2" sqref="F2"/>
    </sheetView>
  </sheetViews>
  <sheetFormatPr defaultRowHeight="14.5" x14ac:dyDescent="0.35"/>
  <sheetData>
    <row r="115" spans="4:4" x14ac:dyDescent="0.35">
      <c r="D115" s="11"/>
    </row>
    <row r="123" spans="4:4" x14ac:dyDescent="0.35">
      <c r="D123" s="11"/>
    </row>
    <row r="131" spans="4:4" x14ac:dyDescent="0.35">
      <c r="D131" s="11"/>
    </row>
    <row r="139" spans="4:4" x14ac:dyDescent="0.35">
      <c r="D139" s="11"/>
    </row>
    <row r="147" spans="4:4" x14ac:dyDescent="0.35">
      <c r="D147" s="11"/>
    </row>
    <row r="155" spans="4:4" x14ac:dyDescent="0.35">
      <c r="D155" s="11"/>
    </row>
    <row r="163" spans="4:4" x14ac:dyDescent="0.35">
      <c r="D163" s="11"/>
    </row>
    <row r="171" spans="4:4" x14ac:dyDescent="0.35">
      <c r="D171" s="11"/>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92"/>
  <sheetViews>
    <sheetView topLeftCell="A145" workbookViewId="0">
      <selection activeCell="J178" sqref="J178"/>
    </sheetView>
  </sheetViews>
  <sheetFormatPr defaultRowHeight="14.5" x14ac:dyDescent="0.35"/>
  <cols>
    <col min="1" max="1" width="24.453125" customWidth="1"/>
  </cols>
  <sheetData>
    <row r="1" spans="1:4" x14ac:dyDescent="0.35">
      <c r="A1" t="s">
        <v>45</v>
      </c>
    </row>
    <row r="2" spans="1:4" x14ac:dyDescent="0.35">
      <c r="A2" t="s">
        <v>46</v>
      </c>
      <c r="B2" t="s">
        <v>47</v>
      </c>
    </row>
    <row r="4" spans="1:4" x14ac:dyDescent="0.35">
      <c r="A4" t="s">
        <v>48</v>
      </c>
    </row>
    <row r="6" spans="1:4" x14ac:dyDescent="0.35">
      <c r="A6" t="s">
        <v>49</v>
      </c>
      <c r="B6" t="s">
        <v>50</v>
      </c>
    </row>
    <row r="7" spans="1:4" x14ac:dyDescent="0.35">
      <c r="A7" t="s">
        <v>51</v>
      </c>
      <c r="B7" t="s">
        <v>52</v>
      </c>
    </row>
    <row r="8" spans="1:4" x14ac:dyDescent="0.35">
      <c r="A8" t="s">
        <v>53</v>
      </c>
    </row>
    <row r="10" spans="1:4" x14ac:dyDescent="0.35">
      <c r="A10" t="s">
        <v>54</v>
      </c>
    </row>
    <row r="11" spans="1:4" x14ac:dyDescent="0.35">
      <c r="A11">
        <v>6</v>
      </c>
      <c r="B11" t="s">
        <v>55</v>
      </c>
    </row>
    <row r="12" spans="1:4" x14ac:dyDescent="0.35">
      <c r="B12" t="s">
        <v>56</v>
      </c>
      <c r="C12" t="s">
        <v>57</v>
      </c>
      <c r="D12" t="s">
        <v>58</v>
      </c>
    </row>
    <row r="13" spans="1:4" x14ac:dyDescent="0.35">
      <c r="A13">
        <v>7</v>
      </c>
      <c r="B13" t="s">
        <v>59</v>
      </c>
    </row>
    <row r="14" spans="1:4" x14ac:dyDescent="0.35">
      <c r="B14" t="s">
        <v>60</v>
      </c>
      <c r="C14" t="s">
        <v>61</v>
      </c>
      <c r="D14" t="s">
        <v>58</v>
      </c>
    </row>
    <row r="15" spans="1:4" x14ac:dyDescent="0.35">
      <c r="A15">
        <v>8</v>
      </c>
      <c r="B15" t="s">
        <v>62</v>
      </c>
    </row>
    <row r="16" spans="1:4" x14ac:dyDescent="0.35">
      <c r="B16" t="s">
        <v>63</v>
      </c>
      <c r="C16" t="s">
        <v>64</v>
      </c>
      <c r="D16" t="s">
        <v>58</v>
      </c>
    </row>
    <row r="17" spans="1:4" x14ac:dyDescent="0.35">
      <c r="A17">
        <v>9</v>
      </c>
      <c r="B17" t="s">
        <v>65</v>
      </c>
    </row>
    <row r="18" spans="1:4" x14ac:dyDescent="0.35">
      <c r="B18" t="s">
        <v>66</v>
      </c>
      <c r="C18" t="s">
        <v>67</v>
      </c>
      <c r="D18" t="s">
        <v>58</v>
      </c>
    </row>
    <row r="19" spans="1:4" x14ac:dyDescent="0.35">
      <c r="A19">
        <v>16</v>
      </c>
      <c r="B19" t="s">
        <v>68</v>
      </c>
    </row>
    <row r="20" spans="1:4" x14ac:dyDescent="0.35">
      <c r="B20" t="s">
        <v>69</v>
      </c>
      <c r="C20" t="s">
        <v>70</v>
      </c>
      <c r="D20" t="s">
        <v>58</v>
      </c>
    </row>
    <row r="21" spans="1:4" x14ac:dyDescent="0.35">
      <c r="A21" t="s">
        <v>71</v>
      </c>
    </row>
    <row r="23" spans="1:4" x14ac:dyDescent="0.35">
      <c r="A23" t="s">
        <v>72</v>
      </c>
    </row>
    <row r="25" spans="1:4" x14ac:dyDescent="0.35">
      <c r="A25" t="s">
        <v>73</v>
      </c>
    </row>
    <row r="26" spans="1:4" x14ac:dyDescent="0.35">
      <c r="A26" t="s">
        <v>74</v>
      </c>
      <c r="B26" t="s">
        <v>47</v>
      </c>
    </row>
    <row r="27" spans="1:4" x14ac:dyDescent="0.35">
      <c r="A27" t="s">
        <v>75</v>
      </c>
      <c r="B27" t="s">
        <v>76</v>
      </c>
    </row>
    <row r="28" spans="1:4" x14ac:dyDescent="0.35">
      <c r="A28" t="s">
        <v>77</v>
      </c>
      <c r="B28" t="s">
        <v>78</v>
      </c>
    </row>
    <row r="30" spans="1:4" x14ac:dyDescent="0.35">
      <c r="A30" t="s">
        <v>79</v>
      </c>
    </row>
    <row r="31" spans="1:4" x14ac:dyDescent="0.35">
      <c r="A31" t="s">
        <v>80</v>
      </c>
      <c r="B31" t="s">
        <v>81</v>
      </c>
    </row>
    <row r="33" spans="1:3" x14ac:dyDescent="0.35">
      <c r="A33" t="s">
        <v>82</v>
      </c>
      <c r="B33" t="s">
        <v>83</v>
      </c>
    </row>
    <row r="35" spans="1:3" x14ac:dyDescent="0.35">
      <c r="A35" t="s">
        <v>84</v>
      </c>
    </row>
    <row r="36" spans="1:3" x14ac:dyDescent="0.35">
      <c r="A36" t="s">
        <v>85</v>
      </c>
    </row>
    <row r="37" spans="1:3" x14ac:dyDescent="0.35">
      <c r="A37" t="s">
        <v>86</v>
      </c>
      <c r="B37" t="s">
        <v>58</v>
      </c>
    </row>
    <row r="38" spans="1:3" x14ac:dyDescent="0.35">
      <c r="A38" t="s">
        <v>87</v>
      </c>
      <c r="B38" t="s">
        <v>88</v>
      </c>
    </row>
    <row r="39" spans="1:3" x14ac:dyDescent="0.35">
      <c r="A39" t="s">
        <v>89</v>
      </c>
      <c r="B39" t="s">
        <v>58</v>
      </c>
    </row>
    <row r="40" spans="1:3" x14ac:dyDescent="0.35">
      <c r="A40" t="s">
        <v>90</v>
      </c>
      <c r="B40" t="s">
        <v>58</v>
      </c>
    </row>
    <row r="41" spans="1:3" x14ac:dyDescent="0.35">
      <c r="A41" t="s">
        <v>91</v>
      </c>
    </row>
    <row r="43" spans="1:3" x14ac:dyDescent="0.35">
      <c r="A43" t="s">
        <v>92</v>
      </c>
    </row>
    <row r="44" spans="1:3" x14ac:dyDescent="0.35">
      <c r="A44" t="s">
        <v>93</v>
      </c>
      <c r="B44" t="s">
        <v>94</v>
      </c>
    </row>
    <row r="45" spans="1:3" x14ac:dyDescent="0.35">
      <c r="A45" t="s">
        <v>95</v>
      </c>
      <c r="B45" t="s">
        <v>96</v>
      </c>
    </row>
    <row r="46" spans="1:3" x14ac:dyDescent="0.35">
      <c r="A46" t="s">
        <v>97</v>
      </c>
      <c r="B46" t="s">
        <v>98</v>
      </c>
      <c r="C46" t="s">
        <v>99</v>
      </c>
    </row>
    <row r="48" spans="1:3" x14ac:dyDescent="0.35">
      <c r="A48" t="s">
        <v>100</v>
      </c>
    </row>
    <row r="49" spans="1:6" x14ac:dyDescent="0.35">
      <c r="A49" t="s">
        <v>101</v>
      </c>
      <c r="B49">
        <v>0</v>
      </c>
    </row>
    <row r="50" spans="1:6" x14ac:dyDescent="0.35">
      <c r="A50" t="s">
        <v>102</v>
      </c>
      <c r="B50">
        <v>0</v>
      </c>
    </row>
    <row r="51" spans="1:6" x14ac:dyDescent="0.35">
      <c r="A51" t="s">
        <v>103</v>
      </c>
      <c r="B51">
        <v>2</v>
      </c>
    </row>
    <row r="52" spans="1:6" x14ac:dyDescent="0.35">
      <c r="A52" t="s">
        <v>104</v>
      </c>
      <c r="B52">
        <v>1</v>
      </c>
    </row>
    <row r="53" spans="1:6" x14ac:dyDescent="0.35">
      <c r="A53" t="s">
        <v>105</v>
      </c>
      <c r="B53">
        <v>2</v>
      </c>
    </row>
    <row r="54" spans="1:6" x14ac:dyDescent="0.35">
      <c r="A54" t="s">
        <v>106</v>
      </c>
      <c r="B54">
        <v>0</v>
      </c>
    </row>
    <row r="55" spans="1:6" x14ac:dyDescent="0.35">
      <c r="A55" t="s">
        <v>107</v>
      </c>
      <c r="B55">
        <v>0</v>
      </c>
    </row>
    <row r="56" spans="1:6" x14ac:dyDescent="0.35">
      <c r="A56" t="s">
        <v>108</v>
      </c>
      <c r="B56" t="s">
        <v>109</v>
      </c>
      <c r="C56" t="s">
        <v>110</v>
      </c>
      <c r="D56" t="s">
        <v>111</v>
      </c>
      <c r="E56" t="s">
        <v>112</v>
      </c>
      <c r="F56" t="s">
        <v>113</v>
      </c>
    </row>
    <row r="58" spans="1:6" x14ac:dyDescent="0.35">
      <c r="A58" t="s">
        <v>114</v>
      </c>
    </row>
    <row r="59" spans="1:6" x14ac:dyDescent="0.35">
      <c r="A59" t="s">
        <v>115</v>
      </c>
      <c r="B59">
        <v>0</v>
      </c>
    </row>
    <row r="60" spans="1:6" x14ac:dyDescent="0.35">
      <c r="A60" t="s">
        <v>116</v>
      </c>
      <c r="B60">
        <v>0</v>
      </c>
    </row>
    <row r="61" spans="1:6" x14ac:dyDescent="0.35">
      <c r="A61" t="s">
        <v>117</v>
      </c>
      <c r="B61">
        <v>0</v>
      </c>
    </row>
    <row r="62" spans="1:6" x14ac:dyDescent="0.35">
      <c r="A62" t="s">
        <v>118</v>
      </c>
      <c r="B62">
        <v>3</v>
      </c>
    </row>
    <row r="63" spans="1:6" x14ac:dyDescent="0.35">
      <c r="A63" t="s">
        <v>119</v>
      </c>
      <c r="B63">
        <v>0</v>
      </c>
    </row>
    <row r="64" spans="1:6" x14ac:dyDescent="0.35">
      <c r="A64" t="s">
        <v>120</v>
      </c>
      <c r="B64">
        <v>0</v>
      </c>
    </row>
    <row r="65" spans="1:9" x14ac:dyDescent="0.35">
      <c r="A65" t="s">
        <v>121</v>
      </c>
      <c r="B65">
        <v>1</v>
      </c>
    </row>
    <row r="66" spans="1:9" x14ac:dyDescent="0.35">
      <c r="A66" t="s">
        <v>122</v>
      </c>
      <c r="B66">
        <v>0</v>
      </c>
    </row>
    <row r="67" spans="1:9" x14ac:dyDescent="0.35">
      <c r="A67" t="s">
        <v>123</v>
      </c>
      <c r="B67">
        <v>0</v>
      </c>
    </row>
    <row r="68" spans="1:9" x14ac:dyDescent="0.35">
      <c r="A68" t="s">
        <v>124</v>
      </c>
      <c r="B68">
        <v>1</v>
      </c>
    </row>
    <row r="69" spans="1:9" x14ac:dyDescent="0.35">
      <c r="A69" t="s">
        <v>125</v>
      </c>
      <c r="B69" t="s">
        <v>126</v>
      </c>
      <c r="C69" t="s">
        <v>127</v>
      </c>
      <c r="D69" t="s">
        <v>128</v>
      </c>
      <c r="E69" t="s">
        <v>129</v>
      </c>
      <c r="F69" t="s">
        <v>130</v>
      </c>
      <c r="G69" t="s">
        <v>131</v>
      </c>
      <c r="H69" t="s">
        <v>132</v>
      </c>
      <c r="I69" t="s">
        <v>133</v>
      </c>
    </row>
    <row r="71" spans="1:9" x14ac:dyDescent="0.35">
      <c r="A71" t="s">
        <v>72</v>
      </c>
    </row>
    <row r="73" spans="1:9" x14ac:dyDescent="0.35">
      <c r="A73" t="s">
        <v>134</v>
      </c>
    </row>
    <row r="74" spans="1:9" x14ac:dyDescent="0.35">
      <c r="A74" t="s">
        <v>135</v>
      </c>
      <c r="B74" t="s">
        <v>58</v>
      </c>
    </row>
    <row r="75" spans="1:9" x14ac:dyDescent="0.35">
      <c r="A75" t="s">
        <v>136</v>
      </c>
      <c r="B75" t="s">
        <v>137</v>
      </c>
    </row>
    <row r="76" spans="1:9" x14ac:dyDescent="0.35">
      <c r="A76" t="s">
        <v>138</v>
      </c>
      <c r="B76" t="s">
        <v>139</v>
      </c>
    </row>
    <row r="78" spans="1:9" x14ac:dyDescent="0.35">
      <c r="A78" t="s">
        <v>140</v>
      </c>
    </row>
    <row r="79" spans="1:9" x14ac:dyDescent="0.35">
      <c r="A79" t="s">
        <v>141</v>
      </c>
      <c r="B79" t="s">
        <v>58</v>
      </c>
    </row>
    <row r="80" spans="1:9" x14ac:dyDescent="0.35">
      <c r="A80" t="s">
        <v>142</v>
      </c>
      <c r="B80" t="s">
        <v>58</v>
      </c>
    </row>
    <row r="81" spans="1:2" x14ac:dyDescent="0.35">
      <c r="A81" t="s">
        <v>143</v>
      </c>
      <c r="B81" t="s">
        <v>58</v>
      </c>
    </row>
    <row r="82" spans="1:2" x14ac:dyDescent="0.35">
      <c r="A82" t="s">
        <v>144</v>
      </c>
      <c r="B82" t="s">
        <v>58</v>
      </c>
    </row>
    <row r="83" spans="1:2" x14ac:dyDescent="0.35">
      <c r="A83" t="s">
        <v>145</v>
      </c>
      <c r="B83" t="s">
        <v>58</v>
      </c>
    </row>
    <row r="84" spans="1:2" x14ac:dyDescent="0.35">
      <c r="A84" t="s">
        <v>146</v>
      </c>
    </row>
    <row r="86" spans="1:2" x14ac:dyDescent="0.35">
      <c r="A86" t="s">
        <v>147</v>
      </c>
    </row>
    <row r="87" spans="1:2" x14ac:dyDescent="0.35">
      <c r="A87" t="s">
        <v>148</v>
      </c>
      <c r="B87" t="s">
        <v>88</v>
      </c>
    </row>
    <row r="88" spans="1:2" x14ac:dyDescent="0.35">
      <c r="A88" t="s">
        <v>149</v>
      </c>
      <c r="B88" t="s">
        <v>150</v>
      </c>
    </row>
    <row r="89" spans="1:2" x14ac:dyDescent="0.35">
      <c r="A89" t="s">
        <v>151</v>
      </c>
    </row>
    <row r="91" spans="1:2" x14ac:dyDescent="0.35">
      <c r="A91" t="s">
        <v>152</v>
      </c>
    </row>
    <row r="92" spans="1:2" x14ac:dyDescent="0.35">
      <c r="A92" t="s">
        <v>153</v>
      </c>
      <c r="B92" t="s">
        <v>150</v>
      </c>
    </row>
    <row r="93" spans="1:2" x14ac:dyDescent="0.35">
      <c r="A93" t="s">
        <v>154</v>
      </c>
      <c r="B93" t="s">
        <v>88</v>
      </c>
    </row>
    <row r="94" spans="1:2" x14ac:dyDescent="0.35">
      <c r="A94" t="s">
        <v>155</v>
      </c>
      <c r="B94" t="s">
        <v>156</v>
      </c>
    </row>
    <row r="97" spans="1:5" x14ac:dyDescent="0.35">
      <c r="A97" t="s">
        <v>157</v>
      </c>
    </row>
    <row r="98" spans="1:5" x14ac:dyDescent="0.35">
      <c r="A98" t="s">
        <v>158</v>
      </c>
      <c r="B98" t="s">
        <v>94</v>
      </c>
    </row>
    <row r="99" spans="1:5" x14ac:dyDescent="0.35">
      <c r="A99" t="s">
        <v>159</v>
      </c>
      <c r="B99" t="s">
        <v>160</v>
      </c>
    </row>
    <row r="101" spans="1:5" x14ac:dyDescent="0.35">
      <c r="A101" t="s">
        <v>161</v>
      </c>
    </row>
    <row r="102" spans="1:5" x14ac:dyDescent="0.35">
      <c r="A102" t="s">
        <v>162</v>
      </c>
      <c r="B102" t="s">
        <v>94</v>
      </c>
    </row>
    <row r="103" spans="1:5" x14ac:dyDescent="0.35">
      <c r="A103" t="s">
        <v>163</v>
      </c>
    </row>
    <row r="105" spans="1:5" x14ac:dyDescent="0.35">
      <c r="A105" t="s">
        <v>164</v>
      </c>
    </row>
    <row r="106" spans="1:5" x14ac:dyDescent="0.35">
      <c r="A106">
        <v>1</v>
      </c>
      <c r="B106" t="s">
        <v>165</v>
      </c>
      <c r="C106" t="s">
        <v>166</v>
      </c>
      <c r="D106" t="s">
        <v>64</v>
      </c>
    </row>
    <row r="107" spans="1:5" x14ac:dyDescent="0.35">
      <c r="B107" t="s">
        <v>167</v>
      </c>
    </row>
    <row r="109" spans="1:5" x14ac:dyDescent="0.35">
      <c r="B109" t="s">
        <v>168</v>
      </c>
    </row>
    <row r="110" spans="1:5" x14ac:dyDescent="0.35">
      <c r="B110" t="s">
        <v>105</v>
      </c>
    </row>
    <row r="111" spans="1:5" x14ac:dyDescent="0.35">
      <c r="B111" t="s">
        <v>121</v>
      </c>
    </row>
    <row r="112" spans="1:5" x14ac:dyDescent="0.35">
      <c r="B112" t="s">
        <v>169</v>
      </c>
      <c r="D112">
        <v>100</v>
      </c>
      <c r="E112" t="s">
        <v>170</v>
      </c>
    </row>
    <row r="113" spans="1:6" x14ac:dyDescent="0.35">
      <c r="B113" t="s">
        <v>171</v>
      </c>
      <c r="C113" t="s">
        <v>172</v>
      </c>
      <c r="D113" s="11">
        <v>43046</v>
      </c>
      <c r="E113" t="s">
        <v>173</v>
      </c>
      <c r="F113" t="s">
        <v>174</v>
      </c>
    </row>
    <row r="114" spans="1:6" x14ac:dyDescent="0.35">
      <c r="A114">
        <v>2</v>
      </c>
      <c r="B114" t="s">
        <v>175</v>
      </c>
      <c r="C114" t="s">
        <v>166</v>
      </c>
      <c r="D114" t="s">
        <v>70</v>
      </c>
    </row>
    <row r="115" spans="1:6" x14ac:dyDescent="0.35">
      <c r="B115" t="s">
        <v>176</v>
      </c>
    </row>
    <row r="117" spans="1:6" x14ac:dyDescent="0.35">
      <c r="B117" t="s">
        <v>70</v>
      </c>
    </row>
    <row r="118" spans="1:6" x14ac:dyDescent="0.35">
      <c r="B118" t="s">
        <v>103</v>
      </c>
    </row>
    <row r="119" spans="1:6" x14ac:dyDescent="0.35">
      <c r="B119" t="s">
        <v>118</v>
      </c>
    </row>
    <row r="120" spans="1:6" x14ac:dyDescent="0.35">
      <c r="B120" t="s">
        <v>169</v>
      </c>
      <c r="D120">
        <v>922</v>
      </c>
      <c r="E120" t="s">
        <v>170</v>
      </c>
    </row>
    <row r="121" spans="1:6" x14ac:dyDescent="0.35">
      <c r="B121" t="s">
        <v>171</v>
      </c>
      <c r="C121" t="s">
        <v>177</v>
      </c>
      <c r="D121" s="11">
        <v>41262</v>
      </c>
      <c r="E121" t="s">
        <v>173</v>
      </c>
      <c r="F121" t="s">
        <v>174</v>
      </c>
    </row>
    <row r="122" spans="1:6" x14ac:dyDescent="0.35">
      <c r="A122">
        <v>3</v>
      </c>
      <c r="B122" t="s">
        <v>178</v>
      </c>
      <c r="C122" t="s">
        <v>166</v>
      </c>
      <c r="D122" t="s">
        <v>61</v>
      </c>
    </row>
    <row r="123" spans="1:6" x14ac:dyDescent="0.35">
      <c r="B123" t="s">
        <v>179</v>
      </c>
    </row>
    <row r="125" spans="1:6" x14ac:dyDescent="0.35">
      <c r="B125" t="s">
        <v>180</v>
      </c>
    </row>
    <row r="126" spans="1:6" x14ac:dyDescent="0.35">
      <c r="B126" t="s">
        <v>105</v>
      </c>
    </row>
    <row r="127" spans="1:6" x14ac:dyDescent="0.35">
      <c r="B127" t="s">
        <v>124</v>
      </c>
    </row>
    <row r="128" spans="1:6" x14ac:dyDescent="0.35">
      <c r="B128" t="s">
        <v>169</v>
      </c>
      <c r="D128">
        <v>316</v>
      </c>
      <c r="E128" t="s">
        <v>170</v>
      </c>
    </row>
    <row r="129" spans="1:6" x14ac:dyDescent="0.35">
      <c r="B129" t="s">
        <v>171</v>
      </c>
      <c r="C129" t="s">
        <v>177</v>
      </c>
      <c r="D129" s="11">
        <v>42865</v>
      </c>
      <c r="E129" t="s">
        <v>173</v>
      </c>
      <c r="F129" t="s">
        <v>174</v>
      </c>
    </row>
    <row r="130" spans="1:6" x14ac:dyDescent="0.35">
      <c r="A130">
        <v>4</v>
      </c>
      <c r="B130" t="s">
        <v>181</v>
      </c>
      <c r="C130" t="s">
        <v>166</v>
      </c>
      <c r="D130" t="s">
        <v>57</v>
      </c>
    </row>
    <row r="131" spans="1:6" x14ac:dyDescent="0.35">
      <c r="B131" t="s">
        <v>182</v>
      </c>
    </row>
    <row r="132" spans="1:6" x14ac:dyDescent="0.35">
      <c r="B132" t="s">
        <v>183</v>
      </c>
    </row>
    <row r="133" spans="1:6" x14ac:dyDescent="0.35">
      <c r="B133" t="s">
        <v>184</v>
      </c>
    </row>
    <row r="134" spans="1:6" x14ac:dyDescent="0.35">
      <c r="B134" t="s">
        <v>104</v>
      </c>
    </row>
    <row r="135" spans="1:6" x14ac:dyDescent="0.35">
      <c r="B135" t="s">
        <v>118</v>
      </c>
    </row>
    <row r="136" spans="1:6" x14ac:dyDescent="0.35">
      <c r="B136" t="s">
        <v>169</v>
      </c>
      <c r="D136">
        <v>1486</v>
      </c>
      <c r="E136" t="s">
        <v>170</v>
      </c>
    </row>
    <row r="137" spans="1:6" x14ac:dyDescent="0.35">
      <c r="B137" t="s">
        <v>171</v>
      </c>
      <c r="C137" t="s">
        <v>185</v>
      </c>
      <c r="D137" s="11">
        <v>41571</v>
      </c>
      <c r="E137" t="s">
        <v>173</v>
      </c>
      <c r="F137" t="s">
        <v>174</v>
      </c>
    </row>
    <row r="138" spans="1:6" x14ac:dyDescent="0.35">
      <c r="A138">
        <v>5</v>
      </c>
      <c r="B138" t="s">
        <v>186</v>
      </c>
      <c r="C138" t="s">
        <v>166</v>
      </c>
      <c r="D138" t="s">
        <v>67</v>
      </c>
    </row>
    <row r="139" spans="1:6" x14ac:dyDescent="0.35">
      <c r="B139" t="s">
        <v>187</v>
      </c>
    </row>
    <row r="140" spans="1:6" x14ac:dyDescent="0.35">
      <c r="B140" t="s">
        <v>188</v>
      </c>
    </row>
    <row r="141" spans="1:6" x14ac:dyDescent="0.35">
      <c r="B141" t="s">
        <v>189</v>
      </c>
    </row>
    <row r="142" spans="1:6" x14ac:dyDescent="0.35">
      <c r="B142" t="s">
        <v>103</v>
      </c>
    </row>
    <row r="143" spans="1:6" x14ac:dyDescent="0.35">
      <c r="B143" t="s">
        <v>118</v>
      </c>
    </row>
    <row r="144" spans="1:6" x14ac:dyDescent="0.35">
      <c r="B144" t="s">
        <v>169</v>
      </c>
      <c r="D144">
        <v>750</v>
      </c>
      <c r="E144" t="s">
        <v>170</v>
      </c>
    </row>
    <row r="145" spans="1:10" x14ac:dyDescent="0.35">
      <c r="B145" t="s">
        <v>171</v>
      </c>
      <c r="C145" t="s">
        <v>190</v>
      </c>
      <c r="D145" s="11">
        <v>43609</v>
      </c>
      <c r="E145" t="s">
        <v>173</v>
      </c>
      <c r="F145" t="s">
        <v>174</v>
      </c>
    </row>
    <row r="147" spans="1:10" x14ac:dyDescent="0.35">
      <c r="A147" t="s">
        <v>191</v>
      </c>
      <c r="B147" t="s">
        <v>192</v>
      </c>
      <c r="C147" t="s">
        <v>193</v>
      </c>
      <c r="D147" t="s">
        <v>194</v>
      </c>
      <c r="E147" t="s">
        <v>195</v>
      </c>
    </row>
    <row r="150" spans="1:10" x14ac:dyDescent="0.35">
      <c r="A150" t="s">
        <v>196</v>
      </c>
    </row>
    <row r="151" spans="1:10" x14ac:dyDescent="0.35">
      <c r="A151" t="s">
        <v>197</v>
      </c>
    </row>
    <row r="152" spans="1:10" x14ac:dyDescent="0.35">
      <c r="A152" t="s">
        <v>198</v>
      </c>
    </row>
    <row r="154" spans="1:10" x14ac:dyDescent="0.35">
      <c r="D154" t="s">
        <v>199</v>
      </c>
      <c r="G154" t="s">
        <v>200</v>
      </c>
      <c r="J154" t="s">
        <v>201</v>
      </c>
    </row>
    <row r="155" spans="1:10" x14ac:dyDescent="0.35">
      <c r="B155" t="s">
        <v>202</v>
      </c>
      <c r="C155" t="s">
        <v>203</v>
      </c>
      <c r="D155" t="s">
        <v>204</v>
      </c>
      <c r="E155" t="s">
        <v>202</v>
      </c>
      <c r="F155" t="s">
        <v>203</v>
      </c>
      <c r="G155" t="s">
        <v>204</v>
      </c>
      <c r="H155" t="s">
        <v>202</v>
      </c>
      <c r="I155" t="s">
        <v>203</v>
      </c>
      <c r="J155" t="s">
        <v>204</v>
      </c>
    </row>
    <row r="156" spans="1:10" x14ac:dyDescent="0.35">
      <c r="A156" t="s">
        <v>205</v>
      </c>
      <c r="B156" t="s">
        <v>206</v>
      </c>
      <c r="C156" t="s">
        <v>207</v>
      </c>
      <c r="D156" t="s">
        <v>208</v>
      </c>
      <c r="E156" t="s">
        <v>206</v>
      </c>
      <c r="F156" t="s">
        <v>207</v>
      </c>
      <c r="G156" t="s">
        <v>208</v>
      </c>
      <c r="H156" t="s">
        <v>206</v>
      </c>
      <c r="I156" t="s">
        <v>207</v>
      </c>
      <c r="J156" t="s">
        <v>208</v>
      </c>
    </row>
    <row r="157" spans="1:10" x14ac:dyDescent="0.35">
      <c r="A157" t="s">
        <v>209</v>
      </c>
    </row>
    <row r="158" spans="1:10" x14ac:dyDescent="0.35">
      <c r="A158" t="s">
        <v>210</v>
      </c>
    </row>
    <row r="159" spans="1:10" x14ac:dyDescent="0.35">
      <c r="A159" t="s">
        <v>211</v>
      </c>
    </row>
    <row r="160" spans="1:10" x14ac:dyDescent="0.35">
      <c r="A160" t="s">
        <v>212</v>
      </c>
    </row>
    <row r="161" spans="1:10" x14ac:dyDescent="0.35">
      <c r="A161" t="s">
        <v>213</v>
      </c>
    </row>
    <row r="162" spans="1:10" x14ac:dyDescent="0.35">
      <c r="A162" t="s">
        <v>214</v>
      </c>
    </row>
    <row r="163" spans="1:10" x14ac:dyDescent="0.35">
      <c r="A163" t="s">
        <v>215</v>
      </c>
    </row>
    <row r="164" spans="1:10" x14ac:dyDescent="0.35">
      <c r="A164" t="s">
        <v>216</v>
      </c>
      <c r="B164">
        <v>2</v>
      </c>
      <c r="C164">
        <v>208</v>
      </c>
      <c r="D164">
        <v>0.48099999999999998</v>
      </c>
      <c r="E164">
        <v>2</v>
      </c>
      <c r="F164">
        <v>208</v>
      </c>
      <c r="G164">
        <v>0</v>
      </c>
      <c r="H164">
        <v>2</v>
      </c>
      <c r="I164">
        <v>208</v>
      </c>
      <c r="J164">
        <v>0.48099999999999998</v>
      </c>
    </row>
    <row r="165" spans="1:10" x14ac:dyDescent="0.35">
      <c r="A165" t="s">
        <v>217</v>
      </c>
      <c r="B165">
        <v>5</v>
      </c>
      <c r="C165">
        <v>715</v>
      </c>
      <c r="D165">
        <v>0.28000000000000003</v>
      </c>
      <c r="E165">
        <v>5</v>
      </c>
      <c r="F165">
        <v>715</v>
      </c>
      <c r="G165">
        <v>5.6000000000000001E-2</v>
      </c>
      <c r="H165">
        <v>5</v>
      </c>
      <c r="I165">
        <v>715</v>
      </c>
      <c r="J165">
        <v>0.33600000000000002</v>
      </c>
    </row>
    <row r="166" spans="1:10" x14ac:dyDescent="0.35">
      <c r="A166" t="s">
        <v>218</v>
      </c>
      <c r="B166">
        <v>5</v>
      </c>
      <c r="C166">
        <v>715</v>
      </c>
      <c r="D166">
        <v>0.308</v>
      </c>
      <c r="E166">
        <v>5</v>
      </c>
      <c r="F166">
        <v>715</v>
      </c>
      <c r="G166">
        <v>8.4000000000000005E-2</v>
      </c>
      <c r="H166">
        <v>5</v>
      </c>
      <c r="I166">
        <v>715</v>
      </c>
      <c r="J166">
        <v>0.39200000000000002</v>
      </c>
    </row>
    <row r="167" spans="1:10" x14ac:dyDescent="0.35">
      <c r="A167" t="s">
        <v>219</v>
      </c>
      <c r="B167">
        <v>5</v>
      </c>
      <c r="C167">
        <v>715</v>
      </c>
      <c r="D167">
        <v>0.16800000000000001</v>
      </c>
      <c r="E167">
        <v>5</v>
      </c>
      <c r="F167">
        <v>715</v>
      </c>
      <c r="G167">
        <v>0.39200000000000002</v>
      </c>
      <c r="H167">
        <v>5</v>
      </c>
      <c r="I167">
        <v>715</v>
      </c>
      <c r="J167">
        <v>0.56000000000000005</v>
      </c>
    </row>
    <row r="168" spans="1:10" x14ac:dyDescent="0.35">
      <c r="A168" t="s">
        <v>220</v>
      </c>
      <c r="B168">
        <v>5</v>
      </c>
      <c r="C168">
        <v>715</v>
      </c>
      <c r="D168">
        <v>0.252</v>
      </c>
      <c r="E168">
        <v>5</v>
      </c>
      <c r="F168">
        <v>715</v>
      </c>
      <c r="G168">
        <v>0.252</v>
      </c>
      <c r="H168">
        <v>5</v>
      </c>
      <c r="I168">
        <v>715</v>
      </c>
      <c r="J168">
        <v>0.504</v>
      </c>
    </row>
    <row r="169" spans="1:10" x14ac:dyDescent="0.35">
      <c r="A169" t="s">
        <v>221</v>
      </c>
      <c r="B169">
        <v>5</v>
      </c>
      <c r="C169">
        <v>715</v>
      </c>
      <c r="D169">
        <v>0.28000000000000003</v>
      </c>
      <c r="E169">
        <v>5</v>
      </c>
      <c r="F169">
        <v>715</v>
      </c>
      <c r="G169">
        <v>0.44800000000000001</v>
      </c>
      <c r="H169">
        <v>5</v>
      </c>
      <c r="I169">
        <v>715</v>
      </c>
      <c r="J169">
        <v>0.72799999999999998</v>
      </c>
    </row>
    <row r="170" spans="1:10" x14ac:dyDescent="0.35">
      <c r="A170" t="s">
        <v>222</v>
      </c>
      <c r="B170">
        <v>5</v>
      </c>
      <c r="C170">
        <v>715</v>
      </c>
      <c r="D170">
        <v>0.36399999999999999</v>
      </c>
      <c r="E170">
        <v>5</v>
      </c>
      <c r="F170">
        <v>715</v>
      </c>
      <c r="G170">
        <v>0.504</v>
      </c>
      <c r="H170">
        <v>5</v>
      </c>
      <c r="I170">
        <v>715</v>
      </c>
      <c r="J170">
        <v>0.86799999999999999</v>
      </c>
    </row>
    <row r="171" spans="1:10" x14ac:dyDescent="0.35">
      <c r="A171" t="s">
        <v>223</v>
      </c>
      <c r="B171">
        <v>5</v>
      </c>
      <c r="C171">
        <v>715</v>
      </c>
      <c r="D171">
        <v>0.19600000000000001</v>
      </c>
      <c r="E171">
        <v>5</v>
      </c>
      <c r="F171">
        <v>715</v>
      </c>
      <c r="G171">
        <v>0.16800000000000001</v>
      </c>
      <c r="H171">
        <v>5</v>
      </c>
      <c r="I171">
        <v>715</v>
      </c>
      <c r="J171">
        <v>0.36399999999999999</v>
      </c>
    </row>
    <row r="172" spans="1:10" x14ac:dyDescent="0.35">
      <c r="A172" t="s">
        <v>224</v>
      </c>
      <c r="B172">
        <v>5</v>
      </c>
      <c r="C172">
        <v>715</v>
      </c>
      <c r="D172">
        <v>0.19600000000000001</v>
      </c>
      <c r="E172">
        <v>5</v>
      </c>
      <c r="F172">
        <v>715</v>
      </c>
      <c r="G172">
        <v>0.19600000000000001</v>
      </c>
      <c r="H172">
        <v>5</v>
      </c>
      <c r="I172">
        <v>715</v>
      </c>
      <c r="J172">
        <v>0.39200000000000002</v>
      </c>
    </row>
    <row r="173" spans="1:10" x14ac:dyDescent="0.35">
      <c r="A173" t="s">
        <v>225</v>
      </c>
      <c r="B173">
        <v>4</v>
      </c>
      <c r="C173">
        <v>815</v>
      </c>
      <c r="D173">
        <v>0.153</v>
      </c>
      <c r="E173">
        <v>4</v>
      </c>
      <c r="F173">
        <v>815</v>
      </c>
      <c r="G173">
        <v>9.1999999999999998E-2</v>
      </c>
      <c r="H173">
        <v>4</v>
      </c>
      <c r="I173">
        <v>815</v>
      </c>
      <c r="J173">
        <v>0.245</v>
      </c>
    </row>
    <row r="174" spans="1:10" x14ac:dyDescent="0.35">
      <c r="A174" t="s">
        <v>226</v>
      </c>
      <c r="B174">
        <v>4</v>
      </c>
      <c r="C174">
        <v>815</v>
      </c>
      <c r="D174">
        <v>9.1999999999999998E-2</v>
      </c>
      <c r="E174">
        <v>4</v>
      </c>
      <c r="F174">
        <v>815</v>
      </c>
      <c r="G174">
        <v>0.246</v>
      </c>
      <c r="H174">
        <v>4</v>
      </c>
      <c r="I174">
        <v>815</v>
      </c>
      <c r="J174">
        <v>0.33800000000000002</v>
      </c>
    </row>
    <row r="175" spans="1:10" x14ac:dyDescent="0.35">
      <c r="A175" t="s">
        <v>227</v>
      </c>
      <c r="B175">
        <v>3</v>
      </c>
      <c r="C175">
        <v>836</v>
      </c>
      <c r="D175">
        <v>0.63800000000000001</v>
      </c>
      <c r="E175">
        <v>3</v>
      </c>
      <c r="F175">
        <v>836</v>
      </c>
      <c r="G175">
        <v>0.08</v>
      </c>
      <c r="H175">
        <v>3</v>
      </c>
      <c r="I175">
        <v>836</v>
      </c>
      <c r="J175">
        <v>0.71799999999999997</v>
      </c>
    </row>
    <row r="176" spans="1:10" x14ac:dyDescent="0.35">
      <c r="A176" t="s">
        <v>228</v>
      </c>
      <c r="B176">
        <v>3</v>
      </c>
      <c r="C176">
        <v>836</v>
      </c>
      <c r="D176">
        <v>0.95699999999999996</v>
      </c>
      <c r="E176">
        <v>3</v>
      </c>
      <c r="F176">
        <v>836</v>
      </c>
      <c r="G176">
        <v>0</v>
      </c>
      <c r="H176">
        <v>3</v>
      </c>
      <c r="I176">
        <v>836</v>
      </c>
      <c r="J176">
        <v>0.95699999999999996</v>
      </c>
    </row>
    <row r="177" spans="1:10" x14ac:dyDescent="0.35">
      <c r="A177" t="s">
        <v>229</v>
      </c>
      <c r="B177">
        <v>3</v>
      </c>
      <c r="C177">
        <v>836</v>
      </c>
      <c r="D177">
        <v>0</v>
      </c>
      <c r="E177">
        <v>3</v>
      </c>
      <c r="F177">
        <v>836</v>
      </c>
      <c r="G177">
        <v>0.12</v>
      </c>
      <c r="H177">
        <v>3</v>
      </c>
      <c r="I177">
        <v>836</v>
      </c>
      <c r="J177">
        <v>0.12</v>
      </c>
    </row>
    <row r="178" spans="1:10" x14ac:dyDescent="0.35">
      <c r="A178" t="s">
        <v>230</v>
      </c>
      <c r="B178">
        <v>2</v>
      </c>
      <c r="C178">
        <v>793</v>
      </c>
      <c r="D178">
        <v>0</v>
      </c>
      <c r="E178">
        <v>2</v>
      </c>
      <c r="F178">
        <v>793</v>
      </c>
      <c r="G178">
        <v>1.3240000000000001</v>
      </c>
      <c r="H178">
        <v>2</v>
      </c>
      <c r="I178">
        <v>793</v>
      </c>
      <c r="J178">
        <v>1.3240000000000001</v>
      </c>
    </row>
    <row r="179" spans="1:10" x14ac:dyDescent="0.35">
      <c r="A179" t="s">
        <v>231</v>
      </c>
    </row>
    <row r="180" spans="1:10" x14ac:dyDescent="0.35">
      <c r="A180" t="s">
        <v>232</v>
      </c>
    </row>
    <row r="181" spans="1:10" x14ac:dyDescent="0.35">
      <c r="A181" t="s">
        <v>233</v>
      </c>
      <c r="D181">
        <v>4.3650000000000002</v>
      </c>
      <c r="G181">
        <v>3.9620000000000002</v>
      </c>
      <c r="J181">
        <v>8.327</v>
      </c>
    </row>
    <row r="183" spans="1:10" x14ac:dyDescent="0.35">
      <c r="A183" t="s">
        <v>234</v>
      </c>
    </row>
    <row r="185" spans="1:10" x14ac:dyDescent="0.35">
      <c r="A185" t="s">
        <v>235</v>
      </c>
      <c r="B185" t="s">
        <v>236</v>
      </c>
    </row>
    <row r="186" spans="1:10" x14ac:dyDescent="0.35">
      <c r="A186" t="s">
        <v>237</v>
      </c>
      <c r="B186" t="s">
        <v>238</v>
      </c>
    </row>
    <row r="187" spans="1:10" x14ac:dyDescent="0.35">
      <c r="A187" t="s">
        <v>239</v>
      </c>
      <c r="B187">
        <v>5</v>
      </c>
    </row>
    <row r="188" spans="1:10" x14ac:dyDescent="0.35">
      <c r="A188" t="s">
        <v>240</v>
      </c>
      <c r="B188">
        <v>0</v>
      </c>
    </row>
    <row r="189" spans="1:10" x14ac:dyDescent="0.35">
      <c r="A189" t="s">
        <v>241</v>
      </c>
      <c r="B189">
        <v>0</v>
      </c>
    </row>
    <row r="190" spans="1:10" x14ac:dyDescent="0.35">
      <c r="A190" t="s">
        <v>242</v>
      </c>
      <c r="B190">
        <v>0</v>
      </c>
    </row>
    <row r="191" spans="1:10" x14ac:dyDescent="0.35">
      <c r="A191" t="s">
        <v>243</v>
      </c>
      <c r="B191">
        <v>0</v>
      </c>
    </row>
    <row r="192" spans="1:10" x14ac:dyDescent="0.35">
      <c r="A192" t="s">
        <v>244</v>
      </c>
      <c r="B192" t="s">
        <v>245</v>
      </c>
      <c r="C192" t="s">
        <v>246</v>
      </c>
      <c r="D192" t="s">
        <v>247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23"/>
  <sheetViews>
    <sheetView topLeftCell="A160" workbookViewId="0">
      <selection activeCell="K198" sqref="K198"/>
    </sheetView>
  </sheetViews>
  <sheetFormatPr defaultRowHeight="14.5" x14ac:dyDescent="0.35"/>
  <sheetData>
    <row r="1" spans="1:4" x14ac:dyDescent="0.35">
      <c r="A1" t="s">
        <v>45</v>
      </c>
    </row>
    <row r="2" spans="1:4" x14ac:dyDescent="0.35">
      <c r="A2" t="s">
        <v>46</v>
      </c>
      <c r="B2" t="s">
        <v>47</v>
      </c>
    </row>
    <row r="4" spans="1:4" x14ac:dyDescent="0.35">
      <c r="A4" t="s">
        <v>48</v>
      </c>
    </row>
    <row r="6" spans="1:4" x14ac:dyDescent="0.35">
      <c r="A6" t="s">
        <v>49</v>
      </c>
      <c r="B6" t="s">
        <v>248</v>
      </c>
    </row>
    <row r="7" spans="1:4" x14ac:dyDescent="0.35">
      <c r="A7" t="s">
        <v>51</v>
      </c>
      <c r="B7" t="s">
        <v>249</v>
      </c>
    </row>
    <row r="8" spans="1:4" x14ac:dyDescent="0.35">
      <c r="A8" t="s">
        <v>53</v>
      </c>
    </row>
    <row r="10" spans="1:4" x14ac:dyDescent="0.35">
      <c r="A10" t="s">
        <v>54</v>
      </c>
    </row>
    <row r="11" spans="1:4" x14ac:dyDescent="0.35">
      <c r="A11">
        <v>6</v>
      </c>
      <c r="B11" t="s">
        <v>55</v>
      </c>
    </row>
    <row r="12" spans="1:4" x14ac:dyDescent="0.35">
      <c r="B12" t="s">
        <v>250</v>
      </c>
      <c r="C12" t="s">
        <v>251</v>
      </c>
      <c r="D12" t="s">
        <v>58</v>
      </c>
    </row>
    <row r="13" spans="1:4" x14ac:dyDescent="0.35">
      <c r="A13">
        <v>7</v>
      </c>
      <c r="B13" t="s">
        <v>59</v>
      </c>
    </row>
    <row r="14" spans="1:4" x14ac:dyDescent="0.35">
      <c r="B14" t="s">
        <v>60</v>
      </c>
      <c r="C14" t="s">
        <v>61</v>
      </c>
      <c r="D14" t="s">
        <v>58</v>
      </c>
    </row>
    <row r="15" spans="1:4" x14ac:dyDescent="0.35">
      <c r="B15" t="s">
        <v>252</v>
      </c>
      <c r="C15" t="s">
        <v>253</v>
      </c>
      <c r="D15" t="s">
        <v>58</v>
      </c>
    </row>
    <row r="16" spans="1:4" x14ac:dyDescent="0.35">
      <c r="A16">
        <v>11</v>
      </c>
      <c r="B16" t="s">
        <v>254</v>
      </c>
    </row>
    <row r="17" spans="1:4" x14ac:dyDescent="0.35">
      <c r="B17" t="s">
        <v>255</v>
      </c>
      <c r="C17" t="s">
        <v>256</v>
      </c>
      <c r="D17" t="s">
        <v>58</v>
      </c>
    </row>
    <row r="18" spans="1:4" x14ac:dyDescent="0.35">
      <c r="A18">
        <v>12</v>
      </c>
      <c r="B18" t="s">
        <v>257</v>
      </c>
    </row>
    <row r="19" spans="1:4" x14ac:dyDescent="0.35">
      <c r="B19" t="s">
        <v>258</v>
      </c>
      <c r="C19" t="s">
        <v>259</v>
      </c>
      <c r="D19" t="s">
        <v>58</v>
      </c>
    </row>
    <row r="20" spans="1:4" x14ac:dyDescent="0.35">
      <c r="A20">
        <v>13</v>
      </c>
      <c r="B20" t="s">
        <v>260</v>
      </c>
    </row>
    <row r="21" spans="1:4" x14ac:dyDescent="0.35">
      <c r="B21" t="s">
        <v>261</v>
      </c>
      <c r="C21" t="s">
        <v>262</v>
      </c>
      <c r="D21" t="s">
        <v>58</v>
      </c>
    </row>
    <row r="22" spans="1:4" x14ac:dyDescent="0.35">
      <c r="A22" t="s">
        <v>71</v>
      </c>
    </row>
    <row r="24" spans="1:4" x14ac:dyDescent="0.35">
      <c r="A24" t="s">
        <v>72</v>
      </c>
    </row>
    <row r="26" spans="1:4" x14ac:dyDescent="0.35">
      <c r="A26" t="s">
        <v>73</v>
      </c>
    </row>
    <row r="27" spans="1:4" x14ac:dyDescent="0.35">
      <c r="A27" t="s">
        <v>74</v>
      </c>
      <c r="B27" t="s">
        <v>47</v>
      </c>
    </row>
    <row r="28" spans="1:4" x14ac:dyDescent="0.35">
      <c r="A28" t="s">
        <v>75</v>
      </c>
      <c r="B28" t="s">
        <v>263</v>
      </c>
    </row>
    <row r="29" spans="1:4" x14ac:dyDescent="0.35">
      <c r="A29" t="s">
        <v>77</v>
      </c>
      <c r="B29" t="s">
        <v>264</v>
      </c>
    </row>
    <row r="31" spans="1:4" x14ac:dyDescent="0.35">
      <c r="A31" t="s">
        <v>79</v>
      </c>
    </row>
    <row r="32" spans="1:4" x14ac:dyDescent="0.35">
      <c r="A32" t="s">
        <v>80</v>
      </c>
      <c r="B32" t="s">
        <v>81</v>
      </c>
    </row>
    <row r="34" spans="1:3" x14ac:dyDescent="0.35">
      <c r="A34" t="s">
        <v>82</v>
      </c>
      <c r="B34" t="s">
        <v>265</v>
      </c>
    </row>
    <row r="36" spans="1:3" x14ac:dyDescent="0.35">
      <c r="A36" t="s">
        <v>84</v>
      </c>
    </row>
    <row r="37" spans="1:3" x14ac:dyDescent="0.35">
      <c r="A37" t="s">
        <v>85</v>
      </c>
    </row>
    <row r="38" spans="1:3" x14ac:dyDescent="0.35">
      <c r="A38" t="s">
        <v>86</v>
      </c>
      <c r="B38" t="s">
        <v>150</v>
      </c>
    </row>
    <row r="39" spans="1:3" x14ac:dyDescent="0.35">
      <c r="A39" t="s">
        <v>89</v>
      </c>
      <c r="B39" t="s">
        <v>58</v>
      </c>
    </row>
    <row r="40" spans="1:3" x14ac:dyDescent="0.35">
      <c r="A40" t="s">
        <v>90</v>
      </c>
      <c r="B40" t="s">
        <v>88</v>
      </c>
    </row>
    <row r="41" spans="1:3" x14ac:dyDescent="0.35">
      <c r="A41" t="s">
        <v>91</v>
      </c>
    </row>
    <row r="43" spans="1:3" x14ac:dyDescent="0.35">
      <c r="A43" t="s">
        <v>92</v>
      </c>
    </row>
    <row r="44" spans="1:3" x14ac:dyDescent="0.35">
      <c r="A44" t="s">
        <v>93</v>
      </c>
      <c r="B44" t="s">
        <v>266</v>
      </c>
    </row>
    <row r="45" spans="1:3" x14ac:dyDescent="0.35">
      <c r="A45" t="s">
        <v>95</v>
      </c>
      <c r="B45" t="s">
        <v>96</v>
      </c>
    </row>
    <row r="46" spans="1:3" x14ac:dyDescent="0.35">
      <c r="A46" t="s">
        <v>97</v>
      </c>
      <c r="B46" t="s">
        <v>98</v>
      </c>
      <c r="C46" t="s">
        <v>99</v>
      </c>
    </row>
    <row r="48" spans="1:3" x14ac:dyDescent="0.35">
      <c r="A48" t="s">
        <v>100</v>
      </c>
    </row>
    <row r="49" spans="1:6" x14ac:dyDescent="0.35">
      <c r="A49" t="s">
        <v>101</v>
      </c>
      <c r="B49">
        <v>0</v>
      </c>
    </row>
    <row r="50" spans="1:6" x14ac:dyDescent="0.35">
      <c r="A50" t="s">
        <v>102</v>
      </c>
      <c r="B50">
        <v>0</v>
      </c>
    </row>
    <row r="51" spans="1:6" x14ac:dyDescent="0.35">
      <c r="A51" t="s">
        <v>103</v>
      </c>
      <c r="B51">
        <v>0</v>
      </c>
    </row>
    <row r="52" spans="1:6" x14ac:dyDescent="0.35">
      <c r="A52" t="s">
        <v>104</v>
      </c>
      <c r="B52">
        <v>6</v>
      </c>
    </row>
    <row r="53" spans="1:6" x14ac:dyDescent="0.35">
      <c r="A53" t="s">
        <v>105</v>
      </c>
      <c r="B53">
        <v>0</v>
      </c>
    </row>
    <row r="54" spans="1:6" x14ac:dyDescent="0.35">
      <c r="A54" t="s">
        <v>106</v>
      </c>
      <c r="B54">
        <v>0</v>
      </c>
    </row>
    <row r="55" spans="1:6" x14ac:dyDescent="0.35">
      <c r="A55" t="s">
        <v>107</v>
      </c>
      <c r="B55">
        <v>0</v>
      </c>
    </row>
    <row r="56" spans="1:6" x14ac:dyDescent="0.35">
      <c r="A56" t="s">
        <v>108</v>
      </c>
      <c r="B56" t="s">
        <v>109</v>
      </c>
      <c r="C56" t="s">
        <v>110</v>
      </c>
      <c r="D56" t="s">
        <v>111</v>
      </c>
      <c r="E56" t="s">
        <v>112</v>
      </c>
      <c r="F56" t="s">
        <v>113</v>
      </c>
    </row>
    <row r="58" spans="1:6" x14ac:dyDescent="0.35">
      <c r="A58" t="s">
        <v>114</v>
      </c>
    </row>
    <row r="59" spans="1:6" x14ac:dyDescent="0.35">
      <c r="A59" t="s">
        <v>115</v>
      </c>
      <c r="B59">
        <v>1</v>
      </c>
    </row>
    <row r="60" spans="1:6" x14ac:dyDescent="0.35">
      <c r="A60" t="s">
        <v>116</v>
      </c>
      <c r="B60">
        <v>0</v>
      </c>
    </row>
    <row r="61" spans="1:6" x14ac:dyDescent="0.35">
      <c r="A61" t="s">
        <v>117</v>
      </c>
      <c r="B61">
        <v>0</v>
      </c>
    </row>
    <row r="62" spans="1:6" x14ac:dyDescent="0.35">
      <c r="A62" t="s">
        <v>118</v>
      </c>
      <c r="B62">
        <v>0</v>
      </c>
    </row>
    <row r="63" spans="1:6" x14ac:dyDescent="0.35">
      <c r="A63" t="s">
        <v>119</v>
      </c>
      <c r="B63">
        <v>1</v>
      </c>
    </row>
    <row r="64" spans="1:6" x14ac:dyDescent="0.35">
      <c r="A64" t="s">
        <v>120</v>
      </c>
      <c r="B64">
        <v>0</v>
      </c>
    </row>
    <row r="65" spans="1:9" x14ac:dyDescent="0.35">
      <c r="A65" t="s">
        <v>121</v>
      </c>
      <c r="B65">
        <v>0</v>
      </c>
    </row>
    <row r="66" spans="1:9" x14ac:dyDescent="0.35">
      <c r="A66" t="s">
        <v>122</v>
      </c>
      <c r="B66">
        <v>2</v>
      </c>
    </row>
    <row r="67" spans="1:9" x14ac:dyDescent="0.35">
      <c r="A67" t="s">
        <v>123</v>
      </c>
      <c r="B67">
        <v>0</v>
      </c>
    </row>
    <row r="68" spans="1:9" x14ac:dyDescent="0.35">
      <c r="A68" t="s">
        <v>124</v>
      </c>
      <c r="B68">
        <v>2</v>
      </c>
    </row>
    <row r="69" spans="1:9" x14ac:dyDescent="0.35">
      <c r="A69" t="s">
        <v>125</v>
      </c>
      <c r="B69" t="s">
        <v>126</v>
      </c>
      <c r="C69" t="s">
        <v>127</v>
      </c>
      <c r="D69" t="s">
        <v>128</v>
      </c>
      <c r="E69" t="s">
        <v>129</v>
      </c>
      <c r="F69" t="s">
        <v>130</v>
      </c>
      <c r="G69" t="s">
        <v>131</v>
      </c>
      <c r="H69" t="s">
        <v>132</v>
      </c>
      <c r="I69" t="s">
        <v>133</v>
      </c>
    </row>
    <row r="71" spans="1:9" x14ac:dyDescent="0.35">
      <c r="A71" t="s">
        <v>72</v>
      </c>
    </row>
    <row r="73" spans="1:9" x14ac:dyDescent="0.35">
      <c r="A73" t="s">
        <v>134</v>
      </c>
    </row>
    <row r="74" spans="1:9" x14ac:dyDescent="0.35">
      <c r="A74" t="s">
        <v>267</v>
      </c>
      <c r="B74" t="s">
        <v>58</v>
      </c>
    </row>
    <row r="75" spans="1:9" x14ac:dyDescent="0.35">
      <c r="A75" t="s">
        <v>107</v>
      </c>
      <c r="B75" t="s">
        <v>88</v>
      </c>
    </row>
    <row r="76" spans="1:9" x14ac:dyDescent="0.35">
      <c r="A76" t="s">
        <v>268</v>
      </c>
      <c r="B76" t="s">
        <v>88</v>
      </c>
    </row>
    <row r="77" spans="1:9" x14ac:dyDescent="0.35">
      <c r="A77" t="s">
        <v>138</v>
      </c>
      <c r="B77" t="s">
        <v>139</v>
      </c>
    </row>
    <row r="79" spans="1:9" x14ac:dyDescent="0.35">
      <c r="A79" t="s">
        <v>140</v>
      </c>
    </row>
    <row r="80" spans="1:9" x14ac:dyDescent="0.35">
      <c r="A80" t="s">
        <v>143</v>
      </c>
      <c r="B80" t="s">
        <v>94</v>
      </c>
    </row>
    <row r="81" spans="1:2" x14ac:dyDescent="0.35">
      <c r="A81" t="s">
        <v>269</v>
      </c>
      <c r="B81" t="s">
        <v>58</v>
      </c>
    </row>
    <row r="82" spans="1:2" x14ac:dyDescent="0.35">
      <c r="A82" t="s">
        <v>146</v>
      </c>
    </row>
    <row r="84" spans="1:2" x14ac:dyDescent="0.35">
      <c r="A84" t="s">
        <v>147</v>
      </c>
    </row>
    <row r="85" spans="1:2" x14ac:dyDescent="0.35">
      <c r="A85" t="s">
        <v>148</v>
      </c>
      <c r="B85" t="s">
        <v>88</v>
      </c>
    </row>
    <row r="86" spans="1:2" x14ac:dyDescent="0.35">
      <c r="A86" t="s">
        <v>270</v>
      </c>
      <c r="B86" t="s">
        <v>150</v>
      </c>
    </row>
    <row r="87" spans="1:2" x14ac:dyDescent="0.35">
      <c r="A87" t="s">
        <v>149</v>
      </c>
      <c r="B87" t="s">
        <v>58</v>
      </c>
    </row>
    <row r="88" spans="1:2" x14ac:dyDescent="0.35">
      <c r="A88" t="s">
        <v>151</v>
      </c>
    </row>
    <row r="90" spans="1:2" x14ac:dyDescent="0.35">
      <c r="A90" t="s">
        <v>152</v>
      </c>
    </row>
    <row r="91" spans="1:2" x14ac:dyDescent="0.35">
      <c r="A91" t="s">
        <v>154</v>
      </c>
      <c r="B91" t="s">
        <v>94</v>
      </c>
    </row>
    <row r="92" spans="1:2" x14ac:dyDescent="0.35">
      <c r="A92" t="s">
        <v>271</v>
      </c>
      <c r="B92" t="s">
        <v>58</v>
      </c>
    </row>
    <row r="93" spans="1:2" x14ac:dyDescent="0.35">
      <c r="A93" t="s">
        <v>155</v>
      </c>
      <c r="B93" t="s">
        <v>156</v>
      </c>
    </row>
    <row r="96" spans="1:2" x14ac:dyDescent="0.35">
      <c r="A96" t="s">
        <v>157</v>
      </c>
    </row>
    <row r="97" spans="1:6" x14ac:dyDescent="0.35">
      <c r="A97" t="s">
        <v>158</v>
      </c>
      <c r="B97" t="s">
        <v>266</v>
      </c>
    </row>
    <row r="98" spans="1:6" x14ac:dyDescent="0.35">
      <c r="A98" t="s">
        <v>159</v>
      </c>
      <c r="B98" t="s">
        <v>160</v>
      </c>
    </row>
    <row r="100" spans="1:6" x14ac:dyDescent="0.35">
      <c r="A100" t="s">
        <v>161</v>
      </c>
    </row>
    <row r="101" spans="1:6" x14ac:dyDescent="0.35">
      <c r="A101" t="s">
        <v>162</v>
      </c>
      <c r="B101" t="s">
        <v>266</v>
      </c>
    </row>
    <row r="102" spans="1:6" x14ac:dyDescent="0.35">
      <c r="A102" t="s">
        <v>163</v>
      </c>
    </row>
    <row r="104" spans="1:6" x14ac:dyDescent="0.35">
      <c r="A104" t="s">
        <v>164</v>
      </c>
    </row>
    <row r="105" spans="1:6" x14ac:dyDescent="0.35">
      <c r="A105">
        <v>1</v>
      </c>
      <c r="B105" t="s">
        <v>272</v>
      </c>
      <c r="C105" t="s">
        <v>273</v>
      </c>
      <c r="D105" t="s">
        <v>256</v>
      </c>
    </row>
    <row r="106" spans="1:6" x14ac:dyDescent="0.35">
      <c r="B106" t="s">
        <v>274</v>
      </c>
    </row>
    <row r="107" spans="1:6" x14ac:dyDescent="0.35">
      <c r="B107" t="s">
        <v>275</v>
      </c>
    </row>
    <row r="108" spans="1:6" x14ac:dyDescent="0.35">
      <c r="B108" t="s">
        <v>276</v>
      </c>
    </row>
    <row r="109" spans="1:6" x14ac:dyDescent="0.35">
      <c r="B109" t="s">
        <v>104</v>
      </c>
    </row>
    <row r="110" spans="1:6" x14ac:dyDescent="0.35">
      <c r="B110" t="s">
        <v>124</v>
      </c>
    </row>
    <row r="111" spans="1:6" x14ac:dyDescent="0.35">
      <c r="B111" t="s">
        <v>169</v>
      </c>
      <c r="D111">
        <v>78500</v>
      </c>
      <c r="E111" t="s">
        <v>170</v>
      </c>
    </row>
    <row r="112" spans="1:6" x14ac:dyDescent="0.35">
      <c r="B112" t="s">
        <v>171</v>
      </c>
      <c r="C112" t="s">
        <v>172</v>
      </c>
      <c r="D112" s="11">
        <v>42850</v>
      </c>
      <c r="E112" t="s">
        <v>173</v>
      </c>
      <c r="F112" t="s">
        <v>174</v>
      </c>
    </row>
    <row r="113" spans="1:6" x14ac:dyDescent="0.35">
      <c r="A113">
        <v>2</v>
      </c>
      <c r="B113" t="s">
        <v>277</v>
      </c>
      <c r="C113" t="s">
        <v>273</v>
      </c>
      <c r="D113" t="s">
        <v>61</v>
      </c>
    </row>
    <row r="114" spans="1:6" x14ac:dyDescent="0.35">
      <c r="B114" t="s">
        <v>278</v>
      </c>
    </row>
    <row r="116" spans="1:6" x14ac:dyDescent="0.35">
      <c r="B116" t="s">
        <v>279</v>
      </c>
    </row>
    <row r="117" spans="1:6" x14ac:dyDescent="0.35">
      <c r="B117" t="s">
        <v>104</v>
      </c>
    </row>
    <row r="118" spans="1:6" x14ac:dyDescent="0.35">
      <c r="B118" t="s">
        <v>122</v>
      </c>
    </row>
    <row r="119" spans="1:6" x14ac:dyDescent="0.35">
      <c r="B119" t="s">
        <v>169</v>
      </c>
      <c r="D119">
        <v>35183</v>
      </c>
      <c r="E119" t="s">
        <v>170</v>
      </c>
    </row>
    <row r="120" spans="1:6" x14ac:dyDescent="0.35">
      <c r="B120" t="s">
        <v>171</v>
      </c>
      <c r="C120" t="s">
        <v>172</v>
      </c>
      <c r="D120" s="11">
        <v>43536</v>
      </c>
      <c r="E120" t="s">
        <v>173</v>
      </c>
      <c r="F120" t="s">
        <v>174</v>
      </c>
    </row>
    <row r="121" spans="1:6" x14ac:dyDescent="0.35">
      <c r="A121">
        <v>3</v>
      </c>
      <c r="B121" t="s">
        <v>280</v>
      </c>
      <c r="C121" t="s">
        <v>273</v>
      </c>
      <c r="D121" t="s">
        <v>259</v>
      </c>
    </row>
    <row r="122" spans="1:6" x14ac:dyDescent="0.35">
      <c r="B122" t="s">
        <v>281</v>
      </c>
    </row>
    <row r="123" spans="1:6" x14ac:dyDescent="0.35">
      <c r="B123" t="s">
        <v>282</v>
      </c>
    </row>
    <row r="124" spans="1:6" x14ac:dyDescent="0.35">
      <c r="B124" t="s">
        <v>259</v>
      </c>
    </row>
    <row r="125" spans="1:6" x14ac:dyDescent="0.35">
      <c r="B125" t="s">
        <v>104</v>
      </c>
    </row>
    <row r="126" spans="1:6" x14ac:dyDescent="0.35">
      <c r="B126" t="s">
        <v>124</v>
      </c>
    </row>
    <row r="127" spans="1:6" x14ac:dyDescent="0.35">
      <c r="B127" t="s">
        <v>169</v>
      </c>
      <c r="D127">
        <v>2030</v>
      </c>
      <c r="E127" t="s">
        <v>170</v>
      </c>
    </row>
    <row r="128" spans="1:6" x14ac:dyDescent="0.35">
      <c r="B128" t="s">
        <v>171</v>
      </c>
      <c r="C128" t="s">
        <v>190</v>
      </c>
      <c r="D128" s="11">
        <v>43217</v>
      </c>
      <c r="E128" t="s">
        <v>173</v>
      </c>
      <c r="F128" t="s">
        <v>174</v>
      </c>
    </row>
    <row r="129" spans="1:6" x14ac:dyDescent="0.35">
      <c r="A129">
        <v>4</v>
      </c>
      <c r="B129" t="s">
        <v>283</v>
      </c>
      <c r="C129" t="s">
        <v>273</v>
      </c>
      <c r="D129" t="s">
        <v>262</v>
      </c>
    </row>
    <row r="130" spans="1:6" x14ac:dyDescent="0.35">
      <c r="B130" t="s">
        <v>284</v>
      </c>
    </row>
    <row r="132" spans="1:6" x14ac:dyDescent="0.35">
      <c r="B132" t="s">
        <v>285</v>
      </c>
    </row>
    <row r="133" spans="1:6" x14ac:dyDescent="0.35">
      <c r="B133" t="s">
        <v>104</v>
      </c>
    </row>
    <row r="134" spans="1:6" x14ac:dyDescent="0.35">
      <c r="B134" t="s">
        <v>119</v>
      </c>
    </row>
    <row r="135" spans="1:6" x14ac:dyDescent="0.35">
      <c r="B135" t="s">
        <v>169</v>
      </c>
      <c r="D135">
        <v>33000</v>
      </c>
      <c r="E135" t="s">
        <v>170</v>
      </c>
    </row>
    <row r="136" spans="1:6" x14ac:dyDescent="0.35">
      <c r="B136" t="s">
        <v>171</v>
      </c>
      <c r="C136" t="s">
        <v>190</v>
      </c>
      <c r="D136" s="11">
        <v>42517</v>
      </c>
      <c r="E136" t="s">
        <v>173</v>
      </c>
      <c r="F136" t="s">
        <v>174</v>
      </c>
    </row>
    <row r="137" spans="1:6" x14ac:dyDescent="0.35">
      <c r="A137">
        <v>5</v>
      </c>
      <c r="B137" t="s">
        <v>286</v>
      </c>
      <c r="C137" t="s">
        <v>273</v>
      </c>
      <c r="D137" t="s">
        <v>251</v>
      </c>
    </row>
    <row r="138" spans="1:6" x14ac:dyDescent="0.35">
      <c r="B138" t="s">
        <v>287</v>
      </c>
    </row>
    <row r="140" spans="1:6" x14ac:dyDescent="0.35">
      <c r="B140" t="s">
        <v>288</v>
      </c>
    </row>
    <row r="141" spans="1:6" x14ac:dyDescent="0.35">
      <c r="B141" t="s">
        <v>104</v>
      </c>
    </row>
    <row r="142" spans="1:6" x14ac:dyDescent="0.35">
      <c r="B142" t="s">
        <v>122</v>
      </c>
    </row>
    <row r="143" spans="1:6" x14ac:dyDescent="0.35">
      <c r="B143" t="s">
        <v>169</v>
      </c>
      <c r="D143">
        <v>84575</v>
      </c>
      <c r="E143" t="s">
        <v>170</v>
      </c>
    </row>
    <row r="144" spans="1:6" x14ac:dyDescent="0.35">
      <c r="B144" t="s">
        <v>171</v>
      </c>
      <c r="C144" t="s">
        <v>172</v>
      </c>
      <c r="D144" s="11">
        <v>43277</v>
      </c>
      <c r="E144" t="s">
        <v>173</v>
      </c>
      <c r="F144" t="s">
        <v>174</v>
      </c>
    </row>
    <row r="145" spans="1:6" x14ac:dyDescent="0.35">
      <c r="A145">
        <v>6</v>
      </c>
      <c r="B145" t="s">
        <v>289</v>
      </c>
      <c r="C145" t="s">
        <v>273</v>
      </c>
      <c r="D145" t="s">
        <v>253</v>
      </c>
    </row>
    <row r="146" spans="1:6" x14ac:dyDescent="0.35">
      <c r="B146" t="s">
        <v>290</v>
      </c>
    </row>
    <row r="148" spans="1:6" x14ac:dyDescent="0.35">
      <c r="B148" t="s">
        <v>291</v>
      </c>
    </row>
    <row r="149" spans="1:6" x14ac:dyDescent="0.35">
      <c r="B149" t="s">
        <v>104</v>
      </c>
    </row>
    <row r="150" spans="1:6" x14ac:dyDescent="0.35">
      <c r="B150" t="s">
        <v>115</v>
      </c>
    </row>
    <row r="151" spans="1:6" x14ac:dyDescent="0.35">
      <c r="B151" t="s">
        <v>169</v>
      </c>
      <c r="D151">
        <v>23226</v>
      </c>
      <c r="E151" t="s">
        <v>170</v>
      </c>
    </row>
    <row r="152" spans="1:6" x14ac:dyDescent="0.35">
      <c r="B152" t="s">
        <v>171</v>
      </c>
      <c r="C152" t="s">
        <v>185</v>
      </c>
      <c r="D152" s="11">
        <v>42628</v>
      </c>
      <c r="E152" t="s">
        <v>173</v>
      </c>
      <c r="F152" t="s">
        <v>174</v>
      </c>
    </row>
    <row r="154" spans="1:6" x14ac:dyDescent="0.35">
      <c r="A154" t="s">
        <v>191</v>
      </c>
      <c r="B154" t="s">
        <v>192</v>
      </c>
      <c r="C154" t="s">
        <v>193</v>
      </c>
      <c r="D154" t="s">
        <v>194</v>
      </c>
      <c r="E154" t="s">
        <v>195</v>
      </c>
    </row>
    <row r="157" spans="1:6" x14ac:dyDescent="0.35">
      <c r="A157" t="s">
        <v>292</v>
      </c>
    </row>
    <row r="158" spans="1:6" x14ac:dyDescent="0.35">
      <c r="A158" t="s">
        <v>197</v>
      </c>
    </row>
    <row r="159" spans="1:6" x14ac:dyDescent="0.35">
      <c r="A159" t="s">
        <v>198</v>
      </c>
    </row>
    <row r="161" spans="1:10" x14ac:dyDescent="0.35">
      <c r="D161" t="s">
        <v>199</v>
      </c>
      <c r="G161" t="s">
        <v>200</v>
      </c>
      <c r="J161" t="s">
        <v>201</v>
      </c>
    </row>
    <row r="162" spans="1:10" x14ac:dyDescent="0.35">
      <c r="B162" t="s">
        <v>202</v>
      </c>
      <c r="C162" t="s">
        <v>203</v>
      </c>
      <c r="D162" t="s">
        <v>204</v>
      </c>
      <c r="E162" t="s">
        <v>202</v>
      </c>
      <c r="F162" t="s">
        <v>203</v>
      </c>
      <c r="G162" t="s">
        <v>204</v>
      </c>
      <c r="H162" t="s">
        <v>202</v>
      </c>
      <c r="I162" t="s">
        <v>203</v>
      </c>
      <c r="J162" t="s">
        <v>204</v>
      </c>
    </row>
    <row r="163" spans="1:10" x14ac:dyDescent="0.35">
      <c r="A163" t="s">
        <v>205</v>
      </c>
      <c r="B163" t="s">
        <v>206</v>
      </c>
      <c r="C163" t="s">
        <v>207</v>
      </c>
      <c r="D163" t="s">
        <v>208</v>
      </c>
      <c r="E163" t="s">
        <v>206</v>
      </c>
      <c r="F163" t="s">
        <v>207</v>
      </c>
      <c r="G163" t="s">
        <v>208</v>
      </c>
      <c r="H163" t="s">
        <v>206</v>
      </c>
      <c r="I163" t="s">
        <v>207</v>
      </c>
      <c r="J163" t="s">
        <v>208</v>
      </c>
    </row>
    <row r="164" spans="1:10" hidden="1" x14ac:dyDescent="0.35">
      <c r="A164" t="s">
        <v>293</v>
      </c>
    </row>
    <row r="165" spans="1:10" hidden="1" x14ac:dyDescent="0.35">
      <c r="A165" t="s">
        <v>294</v>
      </c>
    </row>
    <row r="166" spans="1:10" hidden="1" x14ac:dyDescent="0.35">
      <c r="A166" t="s">
        <v>295</v>
      </c>
    </row>
    <row r="167" spans="1:10" hidden="1" x14ac:dyDescent="0.35">
      <c r="A167" t="s">
        <v>296</v>
      </c>
    </row>
    <row r="168" spans="1:10" hidden="1" x14ac:dyDescent="0.35">
      <c r="A168" t="s">
        <v>297</v>
      </c>
    </row>
    <row r="169" spans="1:10" hidden="1" x14ac:dyDescent="0.35">
      <c r="A169" t="s">
        <v>298</v>
      </c>
    </row>
    <row r="170" spans="1:10" hidden="1" x14ac:dyDescent="0.35">
      <c r="A170" t="s">
        <v>299</v>
      </c>
    </row>
    <row r="171" spans="1:10" hidden="1" x14ac:dyDescent="0.35">
      <c r="A171" t="s">
        <v>300</v>
      </c>
    </row>
    <row r="172" spans="1:10" hidden="1" x14ac:dyDescent="0.35">
      <c r="A172" t="s">
        <v>301</v>
      </c>
    </row>
    <row r="173" spans="1:10" hidden="1" x14ac:dyDescent="0.35">
      <c r="A173" t="s">
        <v>302</v>
      </c>
    </row>
    <row r="174" spans="1:10" hidden="1" x14ac:dyDescent="0.35">
      <c r="A174" t="s">
        <v>303</v>
      </c>
    </row>
    <row r="175" spans="1:10" hidden="1" x14ac:dyDescent="0.35">
      <c r="A175" t="s">
        <v>304</v>
      </c>
    </row>
    <row r="176" spans="1:10" hidden="1" x14ac:dyDescent="0.35">
      <c r="A176" t="s">
        <v>305</v>
      </c>
    </row>
    <row r="177" spans="1:10" x14ac:dyDescent="0.35">
      <c r="A177" t="s">
        <v>306</v>
      </c>
    </row>
    <row r="178" spans="1:10" x14ac:dyDescent="0.35">
      <c r="A178" t="s">
        <v>307</v>
      </c>
      <c r="B178">
        <v>6</v>
      </c>
      <c r="C178">
        <v>42752</v>
      </c>
      <c r="D178">
        <v>9.2999999999999999E-2</v>
      </c>
      <c r="E178">
        <v>6</v>
      </c>
      <c r="F178">
        <v>42752</v>
      </c>
      <c r="G178">
        <v>0.04</v>
      </c>
      <c r="H178">
        <v>6</v>
      </c>
      <c r="I178">
        <v>42752</v>
      </c>
      <c r="J178">
        <v>0.13300000000000001</v>
      </c>
    </row>
    <row r="179" spans="1:10" x14ac:dyDescent="0.35">
      <c r="A179" t="s">
        <v>308</v>
      </c>
      <c r="B179">
        <v>6</v>
      </c>
      <c r="C179">
        <v>42752</v>
      </c>
      <c r="D179">
        <v>0.23</v>
      </c>
      <c r="E179">
        <v>6</v>
      </c>
      <c r="F179">
        <v>42752</v>
      </c>
      <c r="G179">
        <v>5.8000000000000003E-2</v>
      </c>
      <c r="H179">
        <v>6</v>
      </c>
      <c r="I179">
        <v>42752</v>
      </c>
      <c r="J179" s="19">
        <v>0.28799999999999998</v>
      </c>
    </row>
    <row r="180" spans="1:10" x14ac:dyDescent="0.35">
      <c r="A180" t="s">
        <v>309</v>
      </c>
      <c r="B180">
        <v>6</v>
      </c>
      <c r="C180">
        <v>42752</v>
      </c>
      <c r="D180">
        <v>0.245</v>
      </c>
      <c r="E180">
        <v>6</v>
      </c>
      <c r="F180">
        <v>42752</v>
      </c>
      <c r="G180">
        <v>7.9000000000000001E-2</v>
      </c>
      <c r="H180">
        <v>6</v>
      </c>
      <c r="I180">
        <v>42752</v>
      </c>
      <c r="J180" s="19">
        <v>0.32400000000000001</v>
      </c>
    </row>
    <row r="181" spans="1:10" x14ac:dyDescent="0.35">
      <c r="A181" t="s">
        <v>310</v>
      </c>
      <c r="B181">
        <v>6</v>
      </c>
      <c r="C181">
        <v>42752</v>
      </c>
      <c r="D181">
        <v>0.15</v>
      </c>
      <c r="E181">
        <v>6</v>
      </c>
      <c r="F181">
        <v>42752</v>
      </c>
      <c r="G181">
        <v>7.5999999999999998E-2</v>
      </c>
      <c r="H181">
        <v>6</v>
      </c>
      <c r="I181">
        <v>42752</v>
      </c>
      <c r="J181" s="19">
        <v>0.22600000000000001</v>
      </c>
    </row>
    <row r="182" spans="1:10" x14ac:dyDescent="0.35">
      <c r="A182" t="s">
        <v>311</v>
      </c>
      <c r="B182">
        <v>6</v>
      </c>
      <c r="C182">
        <v>42752</v>
      </c>
      <c r="D182">
        <v>0.156</v>
      </c>
      <c r="E182">
        <v>6</v>
      </c>
      <c r="F182">
        <v>42752</v>
      </c>
      <c r="G182">
        <v>8.3000000000000004E-2</v>
      </c>
      <c r="H182">
        <v>6</v>
      </c>
      <c r="I182">
        <v>42752</v>
      </c>
      <c r="J182" s="19">
        <v>0.23899999999999999</v>
      </c>
    </row>
    <row r="183" spans="1:10" x14ac:dyDescent="0.35">
      <c r="A183" t="s">
        <v>312</v>
      </c>
      <c r="B183">
        <v>6</v>
      </c>
      <c r="C183">
        <v>42752</v>
      </c>
      <c r="D183">
        <v>0.111</v>
      </c>
      <c r="E183">
        <v>6</v>
      </c>
      <c r="F183">
        <v>42752</v>
      </c>
      <c r="G183">
        <v>8.5000000000000006E-2</v>
      </c>
      <c r="H183">
        <v>6</v>
      </c>
      <c r="I183">
        <v>42752</v>
      </c>
      <c r="J183" s="19">
        <v>0.19600000000000001</v>
      </c>
    </row>
    <row r="184" spans="1:10" x14ac:dyDescent="0.35">
      <c r="A184" t="s">
        <v>313</v>
      </c>
      <c r="B184">
        <v>6</v>
      </c>
      <c r="C184">
        <v>42752</v>
      </c>
      <c r="D184">
        <v>0.11899999999999999</v>
      </c>
      <c r="E184">
        <v>6</v>
      </c>
      <c r="F184">
        <v>42752</v>
      </c>
      <c r="G184">
        <v>8.8999999999999996E-2</v>
      </c>
      <c r="H184">
        <v>6</v>
      </c>
      <c r="I184">
        <v>42752</v>
      </c>
      <c r="J184" s="19">
        <v>0.20799999999999999</v>
      </c>
    </row>
    <row r="185" spans="1:10" x14ac:dyDescent="0.35">
      <c r="A185" t="s">
        <v>314</v>
      </c>
      <c r="B185">
        <v>6</v>
      </c>
      <c r="C185">
        <v>42752</v>
      </c>
      <c r="D185">
        <v>0.105</v>
      </c>
      <c r="E185">
        <v>6</v>
      </c>
      <c r="F185">
        <v>42752</v>
      </c>
      <c r="G185">
        <v>7.3999999999999996E-2</v>
      </c>
      <c r="H185">
        <v>6</v>
      </c>
      <c r="I185">
        <v>42752</v>
      </c>
      <c r="J185" s="19">
        <v>0.17899999999999999</v>
      </c>
    </row>
    <row r="186" spans="1:10" x14ac:dyDescent="0.35">
      <c r="A186" t="s">
        <v>315</v>
      </c>
      <c r="B186">
        <v>6</v>
      </c>
      <c r="C186">
        <v>42752</v>
      </c>
      <c r="D186">
        <v>0.108</v>
      </c>
      <c r="E186">
        <v>6</v>
      </c>
      <c r="F186">
        <v>42752</v>
      </c>
      <c r="G186">
        <v>8.4000000000000005E-2</v>
      </c>
      <c r="H186">
        <v>6</v>
      </c>
      <c r="I186">
        <v>42752</v>
      </c>
      <c r="J186" s="19">
        <v>0.192</v>
      </c>
    </row>
    <row r="187" spans="1:10" x14ac:dyDescent="0.35">
      <c r="A187" t="s">
        <v>316</v>
      </c>
      <c r="B187">
        <v>6</v>
      </c>
      <c r="C187">
        <v>42752</v>
      </c>
      <c r="D187">
        <v>0.115</v>
      </c>
      <c r="E187">
        <v>6</v>
      </c>
      <c r="F187">
        <v>42752</v>
      </c>
      <c r="G187">
        <v>0.106</v>
      </c>
      <c r="H187">
        <v>6</v>
      </c>
      <c r="I187">
        <v>42752</v>
      </c>
      <c r="J187" s="19">
        <v>0.221</v>
      </c>
    </row>
    <row r="188" spans="1:10" x14ac:dyDescent="0.35">
      <c r="A188" t="s">
        <v>317</v>
      </c>
      <c r="B188">
        <v>6</v>
      </c>
      <c r="C188">
        <v>42752</v>
      </c>
      <c r="D188">
        <v>0.10299999999999999</v>
      </c>
      <c r="E188">
        <v>6</v>
      </c>
      <c r="F188">
        <v>42752</v>
      </c>
      <c r="G188">
        <v>0.13400000000000001</v>
      </c>
      <c r="H188">
        <v>6</v>
      </c>
      <c r="I188">
        <v>42752</v>
      </c>
      <c r="J188" s="19">
        <v>0.23699999999999999</v>
      </c>
    </row>
    <row r="189" spans="1:10" x14ac:dyDescent="0.35">
      <c r="A189" t="s">
        <v>318</v>
      </c>
      <c r="B189">
        <v>6</v>
      </c>
      <c r="C189">
        <v>42752</v>
      </c>
      <c r="D189">
        <v>0.129</v>
      </c>
      <c r="E189">
        <v>6</v>
      </c>
      <c r="F189">
        <v>42752</v>
      </c>
      <c r="G189">
        <v>0.13300000000000001</v>
      </c>
      <c r="H189">
        <v>6</v>
      </c>
      <c r="I189">
        <v>42752</v>
      </c>
      <c r="J189" s="19">
        <v>0.26200000000000001</v>
      </c>
    </row>
    <row r="190" spans="1:10" x14ac:dyDescent="0.35">
      <c r="A190" t="s">
        <v>319</v>
      </c>
      <c r="B190">
        <v>6</v>
      </c>
      <c r="C190">
        <v>42752</v>
      </c>
      <c r="D190">
        <v>0.13200000000000001</v>
      </c>
      <c r="E190">
        <v>6</v>
      </c>
      <c r="F190">
        <v>42752</v>
      </c>
      <c r="G190">
        <v>0.13500000000000001</v>
      </c>
      <c r="H190">
        <v>6</v>
      </c>
      <c r="I190">
        <v>42752</v>
      </c>
      <c r="J190" s="19">
        <v>0.26700000000000002</v>
      </c>
    </row>
    <row r="191" spans="1:10" x14ac:dyDescent="0.35">
      <c r="A191" t="s">
        <v>320</v>
      </c>
      <c r="B191">
        <v>6</v>
      </c>
      <c r="C191">
        <v>42752</v>
      </c>
      <c r="D191">
        <v>0.14399999999999999</v>
      </c>
      <c r="E191">
        <v>6</v>
      </c>
      <c r="F191">
        <v>42752</v>
      </c>
      <c r="G191">
        <v>0.11799999999999999</v>
      </c>
      <c r="H191">
        <v>6</v>
      </c>
      <c r="I191">
        <v>42752</v>
      </c>
      <c r="J191" s="19">
        <v>0.26200000000000001</v>
      </c>
    </row>
    <row r="192" spans="1:10" x14ac:dyDescent="0.35">
      <c r="A192" t="s">
        <v>321</v>
      </c>
      <c r="B192">
        <v>6</v>
      </c>
      <c r="C192">
        <v>42752</v>
      </c>
      <c r="D192">
        <v>0.11600000000000001</v>
      </c>
      <c r="E192">
        <v>6</v>
      </c>
      <c r="F192">
        <v>42752</v>
      </c>
      <c r="G192">
        <v>0.13300000000000001</v>
      </c>
      <c r="H192">
        <v>6</v>
      </c>
      <c r="I192">
        <v>42752</v>
      </c>
      <c r="J192" s="19">
        <v>0.249</v>
      </c>
    </row>
    <row r="193" spans="1:10" x14ac:dyDescent="0.35">
      <c r="A193" t="s">
        <v>322</v>
      </c>
      <c r="B193">
        <v>6</v>
      </c>
      <c r="C193">
        <v>42752</v>
      </c>
      <c r="D193">
        <v>8.5999999999999993E-2</v>
      </c>
      <c r="E193">
        <v>6</v>
      </c>
      <c r="F193">
        <v>42752</v>
      </c>
      <c r="G193">
        <v>0.112</v>
      </c>
      <c r="H193">
        <v>6</v>
      </c>
      <c r="I193">
        <v>42752</v>
      </c>
      <c r="J193" s="19">
        <v>0.19800000000000001</v>
      </c>
    </row>
    <row r="194" spans="1:10" x14ac:dyDescent="0.35">
      <c r="A194" t="s">
        <v>323</v>
      </c>
      <c r="B194">
        <v>6</v>
      </c>
      <c r="C194">
        <v>42752</v>
      </c>
      <c r="D194">
        <v>9.4E-2</v>
      </c>
      <c r="E194">
        <v>6</v>
      </c>
      <c r="F194">
        <v>42752</v>
      </c>
      <c r="G194">
        <v>0.151</v>
      </c>
      <c r="H194">
        <v>6</v>
      </c>
      <c r="I194">
        <v>42752</v>
      </c>
      <c r="J194" s="19">
        <v>0.245</v>
      </c>
    </row>
    <row r="195" spans="1:10" x14ac:dyDescent="0.35">
      <c r="A195" t="s">
        <v>324</v>
      </c>
      <c r="B195">
        <v>6</v>
      </c>
      <c r="C195">
        <v>42752</v>
      </c>
      <c r="D195">
        <v>0.10100000000000001</v>
      </c>
      <c r="E195">
        <v>6</v>
      </c>
      <c r="F195">
        <v>42752</v>
      </c>
      <c r="G195">
        <v>0.13500000000000001</v>
      </c>
      <c r="H195">
        <v>6</v>
      </c>
      <c r="I195">
        <v>42752</v>
      </c>
      <c r="J195" s="19">
        <v>0.23599999999999999</v>
      </c>
    </row>
    <row r="196" spans="1:10" x14ac:dyDescent="0.35">
      <c r="A196" t="s">
        <v>325</v>
      </c>
      <c r="B196">
        <v>6</v>
      </c>
      <c r="C196">
        <v>42752</v>
      </c>
      <c r="D196">
        <v>8.3000000000000004E-2</v>
      </c>
      <c r="E196">
        <v>6</v>
      </c>
      <c r="F196">
        <v>42752</v>
      </c>
      <c r="G196">
        <v>0.16400000000000001</v>
      </c>
      <c r="H196">
        <v>6</v>
      </c>
      <c r="I196">
        <v>42752</v>
      </c>
      <c r="J196" s="19">
        <v>0.247</v>
      </c>
    </row>
    <row r="197" spans="1:10" x14ac:dyDescent="0.35">
      <c r="A197" t="s">
        <v>326</v>
      </c>
      <c r="B197">
        <v>6</v>
      </c>
      <c r="C197">
        <v>42752</v>
      </c>
      <c r="D197">
        <v>8.6999999999999994E-2</v>
      </c>
      <c r="E197">
        <v>6</v>
      </c>
      <c r="F197">
        <v>42752</v>
      </c>
      <c r="G197">
        <v>0.17</v>
      </c>
      <c r="H197">
        <v>6</v>
      </c>
      <c r="I197">
        <v>42752</v>
      </c>
      <c r="J197" s="19">
        <v>0.25700000000000001</v>
      </c>
    </row>
    <row r="198" spans="1:10" x14ac:dyDescent="0.35">
      <c r="A198" t="s">
        <v>327</v>
      </c>
      <c r="B198">
        <v>6</v>
      </c>
      <c r="C198">
        <v>42752</v>
      </c>
      <c r="D198">
        <v>0.06</v>
      </c>
      <c r="E198">
        <v>6</v>
      </c>
      <c r="F198">
        <v>42752</v>
      </c>
      <c r="G198">
        <v>0.26600000000000001</v>
      </c>
      <c r="H198">
        <v>6</v>
      </c>
      <c r="I198">
        <v>42752</v>
      </c>
      <c r="J198" s="19">
        <v>0.32600000000000001</v>
      </c>
    </row>
    <row r="199" spans="1:10" x14ac:dyDescent="0.35">
      <c r="A199" t="s">
        <v>328</v>
      </c>
      <c r="B199">
        <v>6</v>
      </c>
      <c r="C199">
        <v>42752</v>
      </c>
      <c r="D199">
        <v>0.05</v>
      </c>
      <c r="E199">
        <v>6</v>
      </c>
      <c r="F199">
        <v>42752</v>
      </c>
      <c r="G199">
        <v>0.152</v>
      </c>
      <c r="H199">
        <v>6</v>
      </c>
      <c r="I199">
        <v>42752</v>
      </c>
      <c r="J199" s="19">
        <v>0.20200000000000001</v>
      </c>
    </row>
    <row r="200" spans="1:10" x14ac:dyDescent="0.35">
      <c r="A200" t="s">
        <v>329</v>
      </c>
      <c r="B200">
        <v>6</v>
      </c>
      <c r="C200">
        <v>42752</v>
      </c>
      <c r="D200">
        <v>3.4000000000000002E-2</v>
      </c>
      <c r="E200">
        <v>6</v>
      </c>
      <c r="F200">
        <v>42752</v>
      </c>
      <c r="G200">
        <v>8.5999999999999993E-2</v>
      </c>
      <c r="H200">
        <v>6</v>
      </c>
      <c r="I200">
        <v>42752</v>
      </c>
      <c r="J200" s="19">
        <v>0.12</v>
      </c>
    </row>
    <row r="201" spans="1:10" x14ac:dyDescent="0.35">
      <c r="A201" t="s">
        <v>330</v>
      </c>
      <c r="B201">
        <v>6</v>
      </c>
      <c r="C201">
        <v>42752</v>
      </c>
      <c r="D201">
        <v>4.7E-2</v>
      </c>
      <c r="E201">
        <v>6</v>
      </c>
      <c r="F201">
        <v>42752</v>
      </c>
      <c r="G201">
        <v>6.0999999999999999E-2</v>
      </c>
      <c r="H201">
        <v>6</v>
      </c>
      <c r="I201">
        <v>42752</v>
      </c>
      <c r="J201" s="19">
        <v>0.108</v>
      </c>
    </row>
    <row r="202" spans="1:10" x14ac:dyDescent="0.35">
      <c r="A202" t="s">
        <v>331</v>
      </c>
    </row>
    <row r="203" spans="1:10" x14ac:dyDescent="0.35">
      <c r="A203" t="s">
        <v>332</v>
      </c>
    </row>
    <row r="204" spans="1:10" x14ac:dyDescent="0.35">
      <c r="A204" t="s">
        <v>333</v>
      </c>
    </row>
    <row r="205" spans="1:10" x14ac:dyDescent="0.35">
      <c r="A205" t="s">
        <v>334</v>
      </c>
    </row>
    <row r="206" spans="1:10" x14ac:dyDescent="0.35">
      <c r="A206" t="s">
        <v>335</v>
      </c>
    </row>
    <row r="207" spans="1:10" x14ac:dyDescent="0.35">
      <c r="A207" t="s">
        <v>336</v>
      </c>
    </row>
    <row r="208" spans="1:10" x14ac:dyDescent="0.35">
      <c r="A208" t="s">
        <v>337</v>
      </c>
    </row>
    <row r="209" spans="1:10" x14ac:dyDescent="0.35">
      <c r="A209" t="s">
        <v>338</v>
      </c>
    </row>
    <row r="210" spans="1:10" x14ac:dyDescent="0.35">
      <c r="A210" t="s">
        <v>339</v>
      </c>
    </row>
    <row r="211" spans="1:10" x14ac:dyDescent="0.35">
      <c r="A211" t="s">
        <v>340</v>
      </c>
    </row>
    <row r="212" spans="1:10" x14ac:dyDescent="0.35">
      <c r="A212" t="s">
        <v>233</v>
      </c>
      <c r="D212">
        <v>2.698</v>
      </c>
      <c r="G212">
        <v>2.7240000000000002</v>
      </c>
      <c r="J212">
        <v>5.4219999999999997</v>
      </c>
    </row>
    <row r="214" spans="1:10" x14ac:dyDescent="0.35">
      <c r="A214" t="s">
        <v>234</v>
      </c>
    </row>
    <row r="216" spans="1:10" x14ac:dyDescent="0.35">
      <c r="A216" t="s">
        <v>235</v>
      </c>
      <c r="B216" t="s">
        <v>341</v>
      </c>
    </row>
    <row r="217" spans="1:10" x14ac:dyDescent="0.35">
      <c r="A217" t="s">
        <v>237</v>
      </c>
      <c r="B217" t="s">
        <v>342</v>
      </c>
    </row>
    <row r="218" spans="1:10" x14ac:dyDescent="0.35">
      <c r="A218" t="s">
        <v>239</v>
      </c>
      <c r="B218">
        <v>6</v>
      </c>
    </row>
    <row r="219" spans="1:10" x14ac:dyDescent="0.35">
      <c r="A219" t="s">
        <v>240</v>
      </c>
      <c r="B219">
        <v>0</v>
      </c>
    </row>
    <row r="220" spans="1:10" x14ac:dyDescent="0.35">
      <c r="A220" t="s">
        <v>241</v>
      </c>
      <c r="B220">
        <v>0</v>
      </c>
    </row>
    <row r="221" spans="1:10" x14ac:dyDescent="0.35">
      <c r="A221" t="s">
        <v>242</v>
      </c>
      <c r="B221">
        <v>1</v>
      </c>
    </row>
    <row r="222" spans="1:10" x14ac:dyDescent="0.35">
      <c r="A222" t="s">
        <v>243</v>
      </c>
      <c r="B222">
        <v>0</v>
      </c>
    </row>
    <row r="223" spans="1:10" x14ac:dyDescent="0.35">
      <c r="A223" t="s">
        <v>244</v>
      </c>
      <c r="B223" t="s">
        <v>245</v>
      </c>
      <c r="C223" t="s">
        <v>246</v>
      </c>
      <c r="D223" t="s">
        <v>247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57"/>
  <sheetViews>
    <sheetView topLeftCell="A118" workbookViewId="0">
      <selection activeCell="J134" sqref="J134"/>
    </sheetView>
  </sheetViews>
  <sheetFormatPr defaultRowHeight="14.5" x14ac:dyDescent="0.35"/>
  <cols>
    <col min="1" max="1" width="29" customWidth="1"/>
  </cols>
  <sheetData>
    <row r="1" spans="1:4" x14ac:dyDescent="0.35">
      <c r="A1" t="s">
        <v>45</v>
      </c>
    </row>
    <row r="2" spans="1:4" x14ac:dyDescent="0.35">
      <c r="A2" t="s">
        <v>46</v>
      </c>
      <c r="B2" t="s">
        <v>47</v>
      </c>
    </row>
    <row r="4" spans="1:4" x14ac:dyDescent="0.35">
      <c r="A4" t="s">
        <v>48</v>
      </c>
    </row>
    <row r="6" spans="1:4" x14ac:dyDescent="0.35">
      <c r="A6" t="s">
        <v>49</v>
      </c>
      <c r="B6" t="s">
        <v>343</v>
      </c>
    </row>
    <row r="7" spans="1:4" x14ac:dyDescent="0.35">
      <c r="A7" t="s">
        <v>51</v>
      </c>
      <c r="B7" t="s">
        <v>344</v>
      </c>
    </row>
    <row r="8" spans="1:4" x14ac:dyDescent="0.35">
      <c r="A8" t="s">
        <v>53</v>
      </c>
    </row>
    <row r="10" spans="1:4" x14ac:dyDescent="0.35">
      <c r="A10" t="s">
        <v>54</v>
      </c>
    </row>
    <row r="11" spans="1:4" x14ac:dyDescent="0.35">
      <c r="A11">
        <v>14</v>
      </c>
      <c r="B11" t="s">
        <v>345</v>
      </c>
    </row>
    <row r="12" spans="1:4" x14ac:dyDescent="0.35">
      <c r="B12" t="s">
        <v>346</v>
      </c>
      <c r="C12" t="s">
        <v>347</v>
      </c>
      <c r="D12" t="s">
        <v>58</v>
      </c>
    </row>
    <row r="13" spans="1:4" x14ac:dyDescent="0.35">
      <c r="B13" t="s">
        <v>348</v>
      </c>
      <c r="C13" t="s">
        <v>349</v>
      </c>
      <c r="D13" t="s">
        <v>58</v>
      </c>
    </row>
    <row r="14" spans="1:4" x14ac:dyDescent="0.35">
      <c r="A14" t="s">
        <v>71</v>
      </c>
    </row>
    <row r="16" spans="1:4" x14ac:dyDescent="0.35">
      <c r="A16" t="s">
        <v>72</v>
      </c>
    </row>
    <row r="18" spans="1:2" x14ac:dyDescent="0.35">
      <c r="A18" t="s">
        <v>73</v>
      </c>
    </row>
    <row r="19" spans="1:2" x14ac:dyDescent="0.35">
      <c r="A19" t="s">
        <v>74</v>
      </c>
      <c r="B19" t="s">
        <v>47</v>
      </c>
    </row>
    <row r="20" spans="1:2" x14ac:dyDescent="0.35">
      <c r="A20" t="s">
        <v>75</v>
      </c>
      <c r="B20" t="s">
        <v>350</v>
      </c>
    </row>
    <row r="21" spans="1:2" x14ac:dyDescent="0.35">
      <c r="A21" t="s">
        <v>77</v>
      </c>
      <c r="B21" t="s">
        <v>351</v>
      </c>
    </row>
    <row r="23" spans="1:2" x14ac:dyDescent="0.35">
      <c r="A23" t="s">
        <v>79</v>
      </c>
    </row>
    <row r="24" spans="1:2" x14ac:dyDescent="0.35">
      <c r="A24" t="s">
        <v>80</v>
      </c>
      <c r="B24" t="s">
        <v>81</v>
      </c>
    </row>
    <row r="26" spans="1:2" x14ac:dyDescent="0.35">
      <c r="A26" t="s">
        <v>82</v>
      </c>
      <c r="B26" t="s">
        <v>83</v>
      </c>
    </row>
    <row r="28" spans="1:2" x14ac:dyDescent="0.35">
      <c r="A28" t="s">
        <v>84</v>
      </c>
    </row>
    <row r="29" spans="1:2" x14ac:dyDescent="0.35">
      <c r="A29" t="s">
        <v>85</v>
      </c>
    </row>
    <row r="30" spans="1:2" x14ac:dyDescent="0.35">
      <c r="A30" t="s">
        <v>352</v>
      </c>
      <c r="B30" t="s">
        <v>88</v>
      </c>
    </row>
    <row r="31" spans="1:2" x14ac:dyDescent="0.35">
      <c r="A31" t="s">
        <v>91</v>
      </c>
    </row>
    <row r="33" spans="1:6" x14ac:dyDescent="0.35">
      <c r="A33" t="s">
        <v>92</v>
      </c>
    </row>
    <row r="34" spans="1:6" x14ac:dyDescent="0.35">
      <c r="A34" t="s">
        <v>93</v>
      </c>
      <c r="B34" t="s">
        <v>88</v>
      </c>
    </row>
    <row r="35" spans="1:6" x14ac:dyDescent="0.35">
      <c r="A35" t="s">
        <v>95</v>
      </c>
      <c r="B35" t="s">
        <v>96</v>
      </c>
    </row>
    <row r="36" spans="1:6" x14ac:dyDescent="0.35">
      <c r="A36" t="s">
        <v>97</v>
      </c>
      <c r="B36" t="s">
        <v>98</v>
      </c>
      <c r="C36" t="s">
        <v>99</v>
      </c>
    </row>
    <row r="38" spans="1:6" x14ac:dyDescent="0.35">
      <c r="A38" t="s">
        <v>100</v>
      </c>
    </row>
    <row r="39" spans="1:6" x14ac:dyDescent="0.35">
      <c r="A39" t="s">
        <v>101</v>
      </c>
      <c r="B39">
        <v>0</v>
      </c>
    </row>
    <row r="40" spans="1:6" x14ac:dyDescent="0.35">
      <c r="A40" t="s">
        <v>102</v>
      </c>
      <c r="B40">
        <v>0</v>
      </c>
    </row>
    <row r="41" spans="1:6" x14ac:dyDescent="0.35">
      <c r="A41" t="s">
        <v>103</v>
      </c>
      <c r="B41">
        <v>1</v>
      </c>
    </row>
    <row r="42" spans="1:6" x14ac:dyDescent="0.35">
      <c r="A42" t="s">
        <v>104</v>
      </c>
      <c r="B42">
        <v>0</v>
      </c>
    </row>
    <row r="43" spans="1:6" x14ac:dyDescent="0.35">
      <c r="A43" t="s">
        <v>105</v>
      </c>
      <c r="B43">
        <v>1</v>
      </c>
    </row>
    <row r="44" spans="1:6" x14ac:dyDescent="0.35">
      <c r="A44" t="s">
        <v>106</v>
      </c>
      <c r="B44">
        <v>0</v>
      </c>
    </row>
    <row r="45" spans="1:6" x14ac:dyDescent="0.35">
      <c r="A45" t="s">
        <v>107</v>
      </c>
      <c r="B45">
        <v>0</v>
      </c>
    </row>
    <row r="46" spans="1:6" x14ac:dyDescent="0.35">
      <c r="A46" t="s">
        <v>108</v>
      </c>
      <c r="B46" t="s">
        <v>109</v>
      </c>
      <c r="C46" t="s">
        <v>110</v>
      </c>
      <c r="D46" t="s">
        <v>111</v>
      </c>
      <c r="E46" t="s">
        <v>112</v>
      </c>
      <c r="F46" t="s">
        <v>113</v>
      </c>
    </row>
    <row r="48" spans="1:6" x14ac:dyDescent="0.35">
      <c r="A48" t="s">
        <v>114</v>
      </c>
    </row>
    <row r="49" spans="1:9" x14ac:dyDescent="0.35">
      <c r="A49" t="s">
        <v>115</v>
      </c>
      <c r="B49">
        <v>0</v>
      </c>
    </row>
    <row r="50" spans="1:9" x14ac:dyDescent="0.35">
      <c r="A50" t="s">
        <v>116</v>
      </c>
      <c r="B50">
        <v>0</v>
      </c>
    </row>
    <row r="51" spans="1:9" x14ac:dyDescent="0.35">
      <c r="A51" t="s">
        <v>117</v>
      </c>
      <c r="B51">
        <v>0</v>
      </c>
    </row>
    <row r="52" spans="1:9" x14ac:dyDescent="0.35">
      <c r="A52" t="s">
        <v>118</v>
      </c>
      <c r="B52">
        <v>1</v>
      </c>
    </row>
    <row r="53" spans="1:9" x14ac:dyDescent="0.35">
      <c r="A53" t="s">
        <v>119</v>
      </c>
      <c r="B53">
        <v>0</v>
      </c>
    </row>
    <row r="54" spans="1:9" x14ac:dyDescent="0.35">
      <c r="A54" t="s">
        <v>120</v>
      </c>
      <c r="B54">
        <v>0</v>
      </c>
    </row>
    <row r="55" spans="1:9" x14ac:dyDescent="0.35">
      <c r="A55" t="s">
        <v>121</v>
      </c>
      <c r="B55">
        <v>0</v>
      </c>
    </row>
    <row r="56" spans="1:9" x14ac:dyDescent="0.35">
      <c r="A56" t="s">
        <v>122</v>
      </c>
      <c r="B56">
        <v>0</v>
      </c>
    </row>
    <row r="57" spans="1:9" x14ac:dyDescent="0.35">
      <c r="A57" t="s">
        <v>123</v>
      </c>
      <c r="B57">
        <v>0</v>
      </c>
    </row>
    <row r="58" spans="1:9" x14ac:dyDescent="0.35">
      <c r="A58" t="s">
        <v>124</v>
      </c>
      <c r="B58">
        <v>1</v>
      </c>
    </row>
    <row r="59" spans="1:9" x14ac:dyDescent="0.35">
      <c r="A59" t="s">
        <v>125</v>
      </c>
      <c r="B59" t="s">
        <v>126</v>
      </c>
      <c r="C59" t="s">
        <v>127</v>
      </c>
      <c r="D59" t="s">
        <v>128</v>
      </c>
      <c r="E59" t="s">
        <v>129</v>
      </c>
      <c r="F59" t="s">
        <v>130</v>
      </c>
      <c r="G59" t="s">
        <v>131</v>
      </c>
      <c r="H59" t="s">
        <v>132</v>
      </c>
      <c r="I59" t="s">
        <v>133</v>
      </c>
    </row>
    <row r="61" spans="1:9" x14ac:dyDescent="0.35">
      <c r="A61" t="s">
        <v>72</v>
      </c>
    </row>
    <row r="63" spans="1:9" x14ac:dyDescent="0.35">
      <c r="A63" t="s">
        <v>134</v>
      </c>
    </row>
    <row r="64" spans="1:9" x14ac:dyDescent="0.35">
      <c r="A64" t="s">
        <v>353</v>
      </c>
      <c r="B64" t="s">
        <v>58</v>
      </c>
    </row>
    <row r="65" spans="1:2" x14ac:dyDescent="0.35">
      <c r="A65" t="s">
        <v>138</v>
      </c>
      <c r="B65" t="s">
        <v>139</v>
      </c>
    </row>
    <row r="67" spans="1:2" x14ac:dyDescent="0.35">
      <c r="A67" t="s">
        <v>140</v>
      </c>
    </row>
    <row r="68" spans="1:2" x14ac:dyDescent="0.35">
      <c r="A68" t="s">
        <v>142</v>
      </c>
      <c r="B68" t="s">
        <v>58</v>
      </c>
    </row>
    <row r="69" spans="1:2" x14ac:dyDescent="0.35">
      <c r="A69" t="s">
        <v>144</v>
      </c>
      <c r="B69" t="s">
        <v>58</v>
      </c>
    </row>
    <row r="70" spans="1:2" x14ac:dyDescent="0.35">
      <c r="A70" t="s">
        <v>146</v>
      </c>
    </row>
    <row r="72" spans="1:2" x14ac:dyDescent="0.35">
      <c r="A72" t="s">
        <v>147</v>
      </c>
    </row>
    <row r="73" spans="1:2" x14ac:dyDescent="0.35">
      <c r="A73" t="s">
        <v>148</v>
      </c>
      <c r="B73" t="s">
        <v>58</v>
      </c>
    </row>
    <row r="74" spans="1:2" x14ac:dyDescent="0.35">
      <c r="A74" t="s">
        <v>270</v>
      </c>
      <c r="B74" t="s">
        <v>58</v>
      </c>
    </row>
    <row r="75" spans="1:2" x14ac:dyDescent="0.35">
      <c r="A75" t="s">
        <v>151</v>
      </c>
    </row>
    <row r="77" spans="1:2" x14ac:dyDescent="0.35">
      <c r="A77" t="s">
        <v>152</v>
      </c>
    </row>
    <row r="78" spans="1:2" x14ac:dyDescent="0.35">
      <c r="A78" t="s">
        <v>154</v>
      </c>
      <c r="B78" t="s">
        <v>88</v>
      </c>
    </row>
    <row r="79" spans="1:2" x14ac:dyDescent="0.35">
      <c r="A79" t="s">
        <v>155</v>
      </c>
      <c r="B79" t="s">
        <v>156</v>
      </c>
    </row>
    <row r="81" spans="1:4" x14ac:dyDescent="0.35">
      <c r="A81" t="s">
        <v>354</v>
      </c>
    </row>
    <row r="82" spans="1:4" x14ac:dyDescent="0.35">
      <c r="A82" t="s">
        <v>355</v>
      </c>
      <c r="B82" t="s">
        <v>96</v>
      </c>
    </row>
    <row r="83" spans="1:4" x14ac:dyDescent="0.35">
      <c r="A83" t="s">
        <v>356</v>
      </c>
      <c r="B83" t="s">
        <v>88</v>
      </c>
    </row>
    <row r="84" spans="1:4" x14ac:dyDescent="0.35">
      <c r="A84" t="s">
        <v>357</v>
      </c>
      <c r="B84" t="s">
        <v>358</v>
      </c>
    </row>
    <row r="86" spans="1:4" x14ac:dyDescent="0.35">
      <c r="A86" t="s">
        <v>157</v>
      </c>
    </row>
    <row r="87" spans="1:4" x14ac:dyDescent="0.35">
      <c r="A87" t="s">
        <v>158</v>
      </c>
      <c r="B87" t="s">
        <v>88</v>
      </c>
    </row>
    <row r="88" spans="1:4" x14ac:dyDescent="0.35">
      <c r="A88" t="s">
        <v>159</v>
      </c>
      <c r="B88" t="s">
        <v>160</v>
      </c>
    </row>
    <row r="90" spans="1:4" x14ac:dyDescent="0.35">
      <c r="A90" t="s">
        <v>161</v>
      </c>
    </row>
    <row r="91" spans="1:4" x14ac:dyDescent="0.35">
      <c r="A91" t="s">
        <v>162</v>
      </c>
      <c r="B91" t="s">
        <v>88</v>
      </c>
    </row>
    <row r="92" spans="1:4" x14ac:dyDescent="0.35">
      <c r="A92" t="s">
        <v>163</v>
      </c>
    </row>
    <row r="94" spans="1:4" x14ac:dyDescent="0.35">
      <c r="A94" t="s">
        <v>164</v>
      </c>
    </row>
    <row r="95" spans="1:4" x14ac:dyDescent="0.35">
      <c r="A95">
        <v>1</v>
      </c>
      <c r="B95" t="s">
        <v>359</v>
      </c>
      <c r="C95" t="s">
        <v>360</v>
      </c>
      <c r="D95" t="s">
        <v>347</v>
      </c>
    </row>
    <row r="96" spans="1:4" x14ac:dyDescent="0.35">
      <c r="B96" t="s">
        <v>361</v>
      </c>
    </row>
    <row r="98" spans="1:6" x14ac:dyDescent="0.35">
      <c r="B98" t="s">
        <v>362</v>
      </c>
    </row>
    <row r="99" spans="1:6" x14ac:dyDescent="0.35">
      <c r="B99" t="s">
        <v>105</v>
      </c>
    </row>
    <row r="100" spans="1:6" x14ac:dyDescent="0.35">
      <c r="B100" t="s">
        <v>124</v>
      </c>
    </row>
    <row r="101" spans="1:6" x14ac:dyDescent="0.35">
      <c r="B101" t="s">
        <v>169</v>
      </c>
      <c r="D101">
        <v>792</v>
      </c>
      <c r="E101" t="s">
        <v>170</v>
      </c>
    </row>
    <row r="102" spans="1:6" x14ac:dyDescent="0.35">
      <c r="B102" t="s">
        <v>171</v>
      </c>
      <c r="C102" t="s">
        <v>363</v>
      </c>
      <c r="D102" s="11">
        <v>40706</v>
      </c>
      <c r="E102" t="s">
        <v>173</v>
      </c>
      <c r="F102" t="s">
        <v>174</v>
      </c>
    </row>
    <row r="103" spans="1:6" x14ac:dyDescent="0.35">
      <c r="A103">
        <v>2</v>
      </c>
      <c r="B103" t="s">
        <v>364</v>
      </c>
      <c r="C103" t="s">
        <v>360</v>
      </c>
      <c r="D103" t="s">
        <v>349</v>
      </c>
    </row>
    <row r="104" spans="1:6" x14ac:dyDescent="0.35">
      <c r="B104" t="s">
        <v>365</v>
      </c>
    </row>
    <row r="106" spans="1:6" x14ac:dyDescent="0.35">
      <c r="B106" t="s">
        <v>349</v>
      </c>
    </row>
    <row r="107" spans="1:6" x14ac:dyDescent="0.35">
      <c r="B107" t="s">
        <v>103</v>
      </c>
    </row>
    <row r="108" spans="1:6" x14ac:dyDescent="0.35">
      <c r="B108" t="s">
        <v>118</v>
      </c>
    </row>
    <row r="109" spans="1:6" x14ac:dyDescent="0.35">
      <c r="B109" t="s">
        <v>169</v>
      </c>
      <c r="D109">
        <v>3060</v>
      </c>
      <c r="E109" t="s">
        <v>170</v>
      </c>
    </row>
    <row r="110" spans="1:6" x14ac:dyDescent="0.35">
      <c r="B110" t="s">
        <v>171</v>
      </c>
      <c r="C110" t="s">
        <v>363</v>
      </c>
      <c r="D110" s="11">
        <v>41910</v>
      </c>
      <c r="E110" t="s">
        <v>173</v>
      </c>
      <c r="F110" t="s">
        <v>174</v>
      </c>
    </row>
    <row r="112" spans="1:6" x14ac:dyDescent="0.35">
      <c r="A112" t="s">
        <v>191</v>
      </c>
      <c r="B112" t="s">
        <v>192</v>
      </c>
      <c r="C112" t="s">
        <v>193</v>
      </c>
      <c r="D112" t="s">
        <v>194</v>
      </c>
      <c r="E112" t="s">
        <v>195</v>
      </c>
    </row>
    <row r="115" spans="1:10" x14ac:dyDescent="0.35">
      <c r="A115" t="s">
        <v>366</v>
      </c>
    </row>
    <row r="116" spans="1:10" x14ac:dyDescent="0.35">
      <c r="A116" t="s">
        <v>197</v>
      </c>
    </row>
    <row r="117" spans="1:10" x14ac:dyDescent="0.35">
      <c r="A117" t="s">
        <v>198</v>
      </c>
    </row>
    <row r="119" spans="1:10" x14ac:dyDescent="0.35">
      <c r="D119" t="s">
        <v>199</v>
      </c>
      <c r="G119" t="s">
        <v>200</v>
      </c>
      <c r="J119" t="s">
        <v>201</v>
      </c>
    </row>
    <row r="120" spans="1:10" x14ac:dyDescent="0.35">
      <c r="B120" t="s">
        <v>202</v>
      </c>
      <c r="C120" t="s">
        <v>203</v>
      </c>
      <c r="D120" t="s">
        <v>204</v>
      </c>
      <c r="E120" t="s">
        <v>202</v>
      </c>
      <c r="F120" t="s">
        <v>203</v>
      </c>
      <c r="G120" t="s">
        <v>204</v>
      </c>
      <c r="H120" t="s">
        <v>202</v>
      </c>
      <c r="I120" t="s">
        <v>203</v>
      </c>
      <c r="J120" t="s">
        <v>204</v>
      </c>
    </row>
    <row r="121" spans="1:10" x14ac:dyDescent="0.35">
      <c r="A121" t="s">
        <v>205</v>
      </c>
      <c r="B121" t="s">
        <v>206</v>
      </c>
      <c r="C121" t="s">
        <v>207</v>
      </c>
      <c r="D121" t="s">
        <v>208</v>
      </c>
      <c r="E121" t="s">
        <v>206</v>
      </c>
      <c r="F121" t="s">
        <v>207</v>
      </c>
      <c r="G121" t="s">
        <v>208</v>
      </c>
      <c r="H121" t="s">
        <v>206</v>
      </c>
      <c r="I121" t="s">
        <v>207</v>
      </c>
      <c r="J121" t="s">
        <v>208</v>
      </c>
    </row>
    <row r="122" spans="1:10" x14ac:dyDescent="0.35">
      <c r="A122" t="s">
        <v>209</v>
      </c>
    </row>
    <row r="123" spans="1:10" x14ac:dyDescent="0.35">
      <c r="A123" t="s">
        <v>210</v>
      </c>
    </row>
    <row r="124" spans="1:10" x14ac:dyDescent="0.35">
      <c r="A124" t="s">
        <v>211</v>
      </c>
    </row>
    <row r="125" spans="1:10" x14ac:dyDescent="0.35">
      <c r="A125" t="s">
        <v>212</v>
      </c>
    </row>
    <row r="126" spans="1:10" x14ac:dyDescent="0.35">
      <c r="A126" t="s">
        <v>213</v>
      </c>
    </row>
    <row r="127" spans="1:10" x14ac:dyDescent="0.35">
      <c r="A127" t="s">
        <v>214</v>
      </c>
    </row>
    <row r="128" spans="1:10" x14ac:dyDescent="0.35">
      <c r="A128" t="s">
        <v>215</v>
      </c>
    </row>
    <row r="129" spans="1:10" x14ac:dyDescent="0.35">
      <c r="A129" t="s">
        <v>216</v>
      </c>
      <c r="B129">
        <v>1</v>
      </c>
      <c r="C129">
        <v>792</v>
      </c>
      <c r="D129">
        <v>0</v>
      </c>
      <c r="E129">
        <v>1</v>
      </c>
      <c r="F129">
        <v>792</v>
      </c>
      <c r="G129">
        <v>0</v>
      </c>
      <c r="H129">
        <v>1</v>
      </c>
      <c r="I129">
        <v>792</v>
      </c>
      <c r="J129">
        <v>0</v>
      </c>
    </row>
    <row r="130" spans="1:10" x14ac:dyDescent="0.35">
      <c r="A130" t="s">
        <v>217</v>
      </c>
      <c r="B130">
        <v>2</v>
      </c>
      <c r="C130">
        <v>1926</v>
      </c>
      <c r="D130">
        <v>0.64900000000000002</v>
      </c>
      <c r="E130">
        <v>2</v>
      </c>
      <c r="F130">
        <v>1926</v>
      </c>
      <c r="G130">
        <v>0.104</v>
      </c>
      <c r="H130">
        <v>2</v>
      </c>
      <c r="I130">
        <v>1926</v>
      </c>
      <c r="J130">
        <v>0.753</v>
      </c>
    </row>
    <row r="131" spans="1:10" x14ac:dyDescent="0.35">
      <c r="A131" t="s">
        <v>218</v>
      </c>
      <c r="B131">
        <v>2</v>
      </c>
      <c r="C131">
        <v>1926</v>
      </c>
      <c r="D131">
        <v>2.83</v>
      </c>
      <c r="E131">
        <v>2</v>
      </c>
      <c r="F131">
        <v>1926</v>
      </c>
      <c r="G131">
        <v>2.181</v>
      </c>
      <c r="H131">
        <v>2</v>
      </c>
      <c r="I131">
        <v>1926</v>
      </c>
      <c r="J131">
        <v>5.0110000000000001</v>
      </c>
    </row>
    <row r="132" spans="1:10" x14ac:dyDescent="0.35">
      <c r="A132" t="s">
        <v>219</v>
      </c>
      <c r="B132">
        <v>2</v>
      </c>
      <c r="C132">
        <v>1926</v>
      </c>
      <c r="D132">
        <v>3.66</v>
      </c>
      <c r="E132">
        <v>2</v>
      </c>
      <c r="F132">
        <v>1926</v>
      </c>
      <c r="G132">
        <v>3.089</v>
      </c>
      <c r="H132">
        <v>2</v>
      </c>
      <c r="I132">
        <v>1926</v>
      </c>
      <c r="J132">
        <v>6.7489999999999997</v>
      </c>
    </row>
    <row r="133" spans="1:10" x14ac:dyDescent="0.35">
      <c r="A133" t="s">
        <v>220</v>
      </c>
      <c r="B133">
        <v>2</v>
      </c>
      <c r="C133">
        <v>1926</v>
      </c>
      <c r="D133">
        <v>4.569</v>
      </c>
      <c r="E133">
        <v>2</v>
      </c>
      <c r="F133">
        <v>1926</v>
      </c>
      <c r="G133">
        <v>4.4649999999999999</v>
      </c>
      <c r="H133">
        <v>2</v>
      </c>
      <c r="I133">
        <v>1926</v>
      </c>
      <c r="J133">
        <v>9.0340000000000007</v>
      </c>
    </row>
    <row r="134" spans="1:10" x14ac:dyDescent="0.35">
      <c r="A134" t="s">
        <v>221</v>
      </c>
      <c r="B134">
        <v>2</v>
      </c>
      <c r="C134">
        <v>1926</v>
      </c>
      <c r="D134">
        <v>5.3739999999999997</v>
      </c>
      <c r="E134">
        <v>2</v>
      </c>
      <c r="F134">
        <v>1926</v>
      </c>
      <c r="G134">
        <v>5.01</v>
      </c>
      <c r="H134">
        <v>2</v>
      </c>
      <c r="I134">
        <v>1926</v>
      </c>
      <c r="J134">
        <v>10.384</v>
      </c>
    </row>
    <row r="135" spans="1:10" x14ac:dyDescent="0.35">
      <c r="A135" t="s">
        <v>222</v>
      </c>
      <c r="B135">
        <v>2</v>
      </c>
      <c r="C135">
        <v>1926</v>
      </c>
      <c r="D135">
        <v>5.0359999999999996</v>
      </c>
      <c r="E135">
        <v>2</v>
      </c>
      <c r="F135">
        <v>1926</v>
      </c>
      <c r="G135">
        <v>4.984</v>
      </c>
      <c r="H135">
        <v>2</v>
      </c>
      <c r="I135">
        <v>1926</v>
      </c>
      <c r="J135">
        <v>10.02</v>
      </c>
    </row>
    <row r="136" spans="1:10" x14ac:dyDescent="0.35">
      <c r="A136" t="s">
        <v>223</v>
      </c>
      <c r="B136">
        <v>2</v>
      </c>
      <c r="C136">
        <v>1926</v>
      </c>
      <c r="D136">
        <v>4.258</v>
      </c>
      <c r="E136">
        <v>2</v>
      </c>
      <c r="F136">
        <v>1926</v>
      </c>
      <c r="G136">
        <v>4.335</v>
      </c>
      <c r="H136">
        <v>2</v>
      </c>
      <c r="I136">
        <v>1926</v>
      </c>
      <c r="J136">
        <v>8.593</v>
      </c>
    </row>
    <row r="137" spans="1:10" x14ac:dyDescent="0.35">
      <c r="A137" t="s">
        <v>224</v>
      </c>
      <c r="B137">
        <v>2</v>
      </c>
      <c r="C137">
        <v>1926</v>
      </c>
      <c r="D137">
        <v>3.9980000000000002</v>
      </c>
      <c r="E137">
        <v>2</v>
      </c>
      <c r="F137">
        <v>1926</v>
      </c>
      <c r="G137">
        <v>4.5430000000000001</v>
      </c>
      <c r="H137">
        <v>2</v>
      </c>
      <c r="I137">
        <v>1926</v>
      </c>
      <c r="J137">
        <v>8.5410000000000004</v>
      </c>
    </row>
    <row r="138" spans="1:10" x14ac:dyDescent="0.35">
      <c r="A138" t="s">
        <v>225</v>
      </c>
      <c r="B138">
        <v>2</v>
      </c>
      <c r="C138">
        <v>1926</v>
      </c>
      <c r="D138">
        <v>3.3490000000000002</v>
      </c>
      <c r="E138">
        <v>2</v>
      </c>
      <c r="F138">
        <v>1926</v>
      </c>
      <c r="G138">
        <v>3.2450000000000001</v>
      </c>
      <c r="H138">
        <v>2</v>
      </c>
      <c r="I138">
        <v>1926</v>
      </c>
      <c r="J138">
        <v>6.5940000000000003</v>
      </c>
    </row>
    <row r="139" spans="1:10" x14ac:dyDescent="0.35">
      <c r="A139" t="s">
        <v>226</v>
      </c>
      <c r="B139">
        <v>2</v>
      </c>
      <c r="C139">
        <v>1926</v>
      </c>
      <c r="D139">
        <v>3.4009999999999998</v>
      </c>
      <c r="E139">
        <v>2</v>
      </c>
      <c r="F139">
        <v>1926</v>
      </c>
      <c r="G139">
        <v>4.024</v>
      </c>
      <c r="H139">
        <v>2</v>
      </c>
      <c r="I139">
        <v>1926</v>
      </c>
      <c r="J139">
        <v>7.4249999999999998</v>
      </c>
    </row>
    <row r="140" spans="1:10" x14ac:dyDescent="0.35">
      <c r="A140" t="s">
        <v>227</v>
      </c>
      <c r="B140">
        <v>2</v>
      </c>
      <c r="C140">
        <v>1926</v>
      </c>
      <c r="D140">
        <v>2.2330000000000001</v>
      </c>
      <c r="E140">
        <v>2</v>
      </c>
      <c r="F140">
        <v>1926</v>
      </c>
      <c r="G140">
        <v>2.6219999999999999</v>
      </c>
      <c r="H140">
        <v>2</v>
      </c>
      <c r="I140">
        <v>1926</v>
      </c>
      <c r="J140">
        <v>4.8550000000000004</v>
      </c>
    </row>
    <row r="141" spans="1:10" x14ac:dyDescent="0.35">
      <c r="A141" t="s">
        <v>228</v>
      </c>
      <c r="B141">
        <v>2</v>
      </c>
      <c r="C141">
        <v>1926</v>
      </c>
      <c r="D141">
        <v>1.7390000000000001</v>
      </c>
      <c r="E141">
        <v>2</v>
      </c>
      <c r="F141">
        <v>1926</v>
      </c>
      <c r="G141">
        <v>1.869</v>
      </c>
      <c r="H141">
        <v>2</v>
      </c>
      <c r="I141">
        <v>1926</v>
      </c>
      <c r="J141">
        <v>3.6080000000000001</v>
      </c>
    </row>
    <row r="142" spans="1:10" x14ac:dyDescent="0.35">
      <c r="A142" t="s">
        <v>229</v>
      </c>
      <c r="B142">
        <v>1</v>
      </c>
      <c r="C142">
        <v>3060</v>
      </c>
      <c r="D142">
        <v>1.2090000000000001</v>
      </c>
      <c r="E142">
        <v>1</v>
      </c>
      <c r="F142">
        <v>3060</v>
      </c>
      <c r="G142">
        <v>1.9610000000000001</v>
      </c>
      <c r="H142">
        <v>1</v>
      </c>
      <c r="I142">
        <v>3060</v>
      </c>
      <c r="J142">
        <v>3.17</v>
      </c>
    </row>
    <row r="143" spans="1:10" x14ac:dyDescent="0.35">
      <c r="A143" t="s">
        <v>230</v>
      </c>
      <c r="B143">
        <v>1</v>
      </c>
      <c r="C143">
        <v>3060</v>
      </c>
      <c r="D143">
        <v>0</v>
      </c>
      <c r="E143">
        <v>1</v>
      </c>
      <c r="F143">
        <v>3060</v>
      </c>
      <c r="G143">
        <v>9.8000000000000004E-2</v>
      </c>
      <c r="H143">
        <v>1</v>
      </c>
      <c r="I143">
        <v>3060</v>
      </c>
      <c r="J143">
        <v>9.8000000000000004E-2</v>
      </c>
    </row>
    <row r="144" spans="1:10" x14ac:dyDescent="0.35">
      <c r="A144" t="s">
        <v>231</v>
      </c>
    </row>
    <row r="145" spans="1:10" x14ac:dyDescent="0.35">
      <c r="A145" t="s">
        <v>232</v>
      </c>
    </row>
    <row r="146" spans="1:10" x14ac:dyDescent="0.35">
      <c r="A146" t="s">
        <v>233</v>
      </c>
      <c r="D146">
        <v>42.305</v>
      </c>
      <c r="G146">
        <v>42.53</v>
      </c>
      <c r="J146">
        <v>84.834999999999994</v>
      </c>
    </row>
    <row r="148" spans="1:10" x14ac:dyDescent="0.35">
      <c r="A148" t="s">
        <v>234</v>
      </c>
    </row>
    <row r="150" spans="1:10" x14ac:dyDescent="0.35">
      <c r="A150" t="s">
        <v>235</v>
      </c>
      <c r="B150" t="s">
        <v>367</v>
      </c>
    </row>
    <row r="151" spans="1:10" x14ac:dyDescent="0.35">
      <c r="A151" t="s">
        <v>237</v>
      </c>
      <c r="B151" t="s">
        <v>238</v>
      </c>
    </row>
    <row r="152" spans="1:10" x14ac:dyDescent="0.35">
      <c r="A152" t="s">
        <v>239</v>
      </c>
      <c r="B152">
        <v>0</v>
      </c>
    </row>
    <row r="153" spans="1:10" x14ac:dyDescent="0.35">
      <c r="A153" t="s">
        <v>240</v>
      </c>
      <c r="B153">
        <v>0</v>
      </c>
    </row>
    <row r="154" spans="1:10" x14ac:dyDescent="0.35">
      <c r="A154" t="s">
        <v>241</v>
      </c>
      <c r="B154">
        <v>2</v>
      </c>
    </row>
    <row r="155" spans="1:10" x14ac:dyDescent="0.35">
      <c r="A155" t="s">
        <v>242</v>
      </c>
      <c r="B155">
        <v>0</v>
      </c>
    </row>
    <row r="156" spans="1:10" x14ac:dyDescent="0.35">
      <c r="A156" t="s">
        <v>243</v>
      </c>
      <c r="B156">
        <v>0</v>
      </c>
    </row>
    <row r="157" spans="1:10" x14ac:dyDescent="0.35">
      <c r="A157" t="s">
        <v>244</v>
      </c>
      <c r="B157" t="s">
        <v>245</v>
      </c>
      <c r="C157" t="s">
        <v>246</v>
      </c>
      <c r="D157" t="s">
        <v>247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4F4430793AA90488D6FBC9AF150BFB2" ma:contentTypeVersion="11" ma:contentTypeDescription="Create a new document." ma:contentTypeScope="" ma:versionID="1459f8c01f094352323bbb59b1b67022">
  <xsd:schema xmlns:xsd="http://www.w3.org/2001/XMLSchema" xmlns:xs="http://www.w3.org/2001/XMLSchema" xmlns:p="http://schemas.microsoft.com/office/2006/metadata/properties" xmlns:ns2="3b7ebe48-3c7b-431b-a76f-3756ca71298f" xmlns:ns3="26f70746-7876-451e-81b4-9d6b7de3804a" targetNamespace="http://schemas.microsoft.com/office/2006/metadata/properties" ma:root="true" ma:fieldsID="8f7e66569cb804196b7c0435e202fd08" ns2:_="" ns3:_="">
    <xsd:import namespace="3b7ebe48-3c7b-431b-a76f-3756ca71298f"/>
    <xsd:import namespace="26f70746-7876-451e-81b4-9d6b7de3804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ebe48-3c7b-431b-a76f-3756ca7129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6f70746-7876-451e-81b4-9d6b7de3804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6807080-D0E7-41B9-BAB6-265C1679A1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ebe48-3c7b-431b-a76f-3756ca71298f"/>
    <ds:schemaRef ds:uri="26f70746-7876-451e-81b4-9d6b7de380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F2A944-1621-4F84-8055-1D48B2B26EBB}">
  <ds:schemaRefs>
    <ds:schemaRef ds:uri="http://schemas.microsoft.com/sharepoint/v3/contenttype/forms"/>
  </ds:schemaRefs>
</ds:datastoreItem>
</file>

<file path=customXml/itemProps3.xml><?xml version="1.0" encoding="utf-8"?>
<ds:datastoreItem xmlns:ds="http://schemas.openxmlformats.org/officeDocument/2006/customXml" ds:itemID="{75AB35B9-B5DD-4F4B-8258-44BB3C9E78E3}">
  <ds:schemaRefs>
    <ds:schemaRef ds:uri="http://www.w3.org/XML/1998/namespace"/>
    <ds:schemaRef ds:uri="http://schemas.openxmlformats.org/package/2006/metadata/core-properties"/>
    <ds:schemaRef ds:uri="http://purl.org/dc/terms/"/>
    <ds:schemaRef ds:uri="http://schemas.microsoft.com/office/2006/metadata/properties"/>
    <ds:schemaRef ds:uri="http://purl.org/dc/elements/1.1/"/>
    <ds:schemaRef ds:uri="http://schemas.microsoft.com/office/2006/documentManagement/types"/>
    <ds:schemaRef ds:uri="http://schemas.microsoft.com/office/infopath/2007/PartnerControls"/>
    <ds:schemaRef ds:uri="26f70746-7876-451e-81b4-9d6b7de3804a"/>
    <ds:schemaRef ds:uri="3b7ebe48-3c7b-431b-a76f-3756ca71298f"/>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IMF2_PropPlan_Data</vt:lpstr>
      <vt:lpstr>Distribution assumptions</vt:lpstr>
      <vt:lpstr>EastInverness Planning Consents</vt:lpstr>
      <vt:lpstr>TRICS Summary</vt:lpstr>
      <vt:lpstr>TRICS Residential</vt:lpstr>
      <vt:lpstr>TRICS Offices</vt:lpstr>
      <vt:lpstr>TRICS Comm Cen</vt:lpstr>
      <vt:lpstr>TRICS Ind Estate</vt:lpstr>
      <vt:lpstr>TRICS Local Shops</vt:lpstr>
      <vt:lpstr>TRICS Food Superstore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2022-03-30T12:24:03Z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d7c694a8-f465-419a-866e-eaa842c2c56f</vt:lpwstr>
  </property>
  <property fmtid="{D5CDD505-2E9C-101B-9397-08002B2CF9AE}" pid="3" name="_NewReviewCycle">
    <vt:lpwstr/>
  </property>
  <property fmtid="{D5CDD505-2E9C-101B-9397-08002B2CF9AE}" pid="4" name="ContentTypeId">
    <vt:lpwstr>0x01010054F4430793AA90488D6FBC9AF150BFB2</vt:lpwstr>
  </property>
</Properties>
</file>