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Sharepoint\Consultations\CURRENT CONSULTATIONS\Torridon\Final Report and Appendices\"/>
    </mc:Choice>
  </mc:AlternateContent>
  <xr:revisionPtr revIDLastSave="0" documentId="8_{398A9464-B154-40AE-B46D-A084655E1AAD}" xr6:coauthVersionLast="47" xr6:coauthVersionMax="47" xr10:uidLastSave="{00000000-0000-0000-0000-000000000000}"/>
  <bookViews>
    <workbookView xWindow="-120" yWindow="-120" windowWidth="20730" windowHeight="11160" xr2:uid="{C3DE0B5E-33C9-469F-8A79-3406D1AAEF4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C42" i="1"/>
  <c r="E41" i="1"/>
  <c r="E40" i="1"/>
  <c r="E39" i="1"/>
  <c r="E38" i="1"/>
  <c r="E42" i="1" s="1"/>
  <c r="D34" i="1"/>
  <c r="E34" i="1" s="1"/>
  <c r="C34" i="1"/>
  <c r="E33" i="1"/>
  <c r="D32" i="1"/>
  <c r="E32" i="1" s="1"/>
  <c r="C32" i="1"/>
  <c r="E29" i="1"/>
  <c r="E28" i="1"/>
  <c r="D27" i="1"/>
  <c r="E27" i="1" s="1"/>
  <c r="C27" i="1"/>
  <c r="D26" i="1"/>
  <c r="C26" i="1"/>
  <c r="E26" i="1" s="1"/>
  <c r="E23" i="1"/>
  <c r="E22" i="1"/>
  <c r="E21" i="1"/>
  <c r="C21" i="1"/>
  <c r="E20" i="1"/>
  <c r="L19" i="1"/>
  <c r="E19" i="1"/>
  <c r="D19" i="1"/>
  <c r="C19" i="1"/>
  <c r="L18" i="1"/>
  <c r="E18" i="1"/>
  <c r="C18" i="1"/>
  <c r="L17" i="1"/>
  <c r="C17" i="1"/>
  <c r="E17" i="1" s="1"/>
  <c r="C16" i="1"/>
  <c r="E16" i="1" s="1"/>
  <c r="E15" i="1"/>
  <c r="C15" i="1"/>
  <c r="C14" i="1"/>
  <c r="E14" i="1" s="1"/>
  <c r="E11" i="1"/>
  <c r="D11" i="1"/>
  <c r="C11" i="1"/>
  <c r="E10" i="1"/>
  <c r="E9" i="1"/>
  <c r="D9" i="1"/>
  <c r="C9" i="1"/>
  <c r="D8" i="1"/>
  <c r="E8" i="1" s="1"/>
  <c r="C8" i="1"/>
  <c r="D7" i="1"/>
  <c r="D35" i="1" s="1"/>
  <c r="D44" i="1" s="1"/>
  <c r="D46" i="1" s="1"/>
  <c r="C7" i="1"/>
  <c r="C35" i="1" s="1"/>
  <c r="C44" i="1" l="1"/>
  <c r="C46" i="1" s="1"/>
  <c r="E35" i="1"/>
  <c r="E44" i="1" s="1"/>
  <c r="E46" i="1" s="1"/>
  <c r="E7" i="1"/>
  <c r="L16" i="1"/>
  <c r="L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McGonagle</author>
  </authors>
  <commentList>
    <comment ref="D7" authorId="0" shapeId="0" xr:uid="{E8A78DB8-50C4-47E0-9976-654019DC91C8}">
      <text>
        <r>
          <rPr>
            <b/>
            <sz val="9"/>
            <color indexed="81"/>
            <rFont val="Tahoma"/>
            <family val="2"/>
          </rPr>
          <t xml:space="preserve">Jennifer McGonagle:
</t>
        </r>
        <r>
          <rPr>
            <sz val="9"/>
            <color indexed="81"/>
            <rFont val="Tahoma"/>
            <family val="2"/>
          </rPr>
          <t>change in banding resulting from 6 pupil transfer</t>
        </r>
      </text>
    </comment>
    <comment ref="D8" authorId="0" shapeId="0" xr:uid="{69CF178B-B37C-49EA-ACDC-62C098356A3C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1 hr per week increase in clerical time</t>
        </r>
      </text>
    </comment>
    <comment ref="D9" authorId="0" shapeId="0" xr:uid="{B3B0FD5D-0DE5-46E5-A9AF-740606FDFE6A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of budget transfers with the pupils</t>
        </r>
      </text>
    </comment>
    <comment ref="D14" authorId="0" shapeId="0" xr:uid="{C3141123-B0FF-4153-912F-B06D3E22673B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Fixed cost for building no impact for pupil transfer</t>
        </r>
      </text>
    </comment>
    <comment ref="D15" authorId="0" shapeId="0" xr:uid="{ADD05563-39E1-4CAF-97AE-A7EDA2872CA0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Fixed cost for building no impact for pupil transfer</t>
        </r>
      </text>
    </comment>
    <comment ref="D16" authorId="0" shapeId="0" xr:uid="{532D4103-3894-40DD-99A8-909DDCD28AAD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no impact for 6 pupils</t>
        </r>
      </text>
    </comment>
    <comment ref="L16" authorId="0" shapeId="0" xr:uid="{9303F916-B204-4BE4-8B80-EC9A18CD3A16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Assumes continues at similar level until disposal</t>
        </r>
      </text>
    </comment>
    <comment ref="D17" authorId="0" shapeId="0" xr:uid="{B2BAD471-C32E-43A1-963A-153A646E06B8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no impact for 6 pupils</t>
        </r>
      </text>
    </comment>
    <comment ref="L17" authorId="0" shapeId="0" xr:uid="{9B6EFF01-B59F-4A89-9574-0860CE46EC7D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current level until disposal</t>
        </r>
      </text>
    </comment>
    <comment ref="D18" authorId="0" shapeId="0" xr:uid="{4201A608-E54B-47B8-85FF-72926BC98DBA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no impact for 6 pupils</t>
        </r>
      </text>
    </comment>
    <comment ref="L18" authorId="0" shapeId="0" xr:uid="{6338D7F2-7AC9-48FA-AAC6-C5FE46358396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based on charges to November with assumption remaining 4 months will be at a similar level  </t>
        </r>
      </text>
    </comment>
    <comment ref="D19" authorId="0" shapeId="0" xr:uid="{7DCE14C5-FBB5-4689-A825-117B2F4C57A5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transfers</t>
        </r>
      </text>
    </comment>
    <comment ref="L19" authorId="0" shapeId="0" xr:uid="{E3C1AFD0-DA34-40D3-B8F0-A0856A968F82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based on charges to date for current year grossed up for year as motballed since easter holidaysbased on charges to November with assumption remaining 4 months will be at a similar level </t>
        </r>
      </text>
    </comment>
    <comment ref="D21" authorId="0" shapeId="0" xr:uid="{045F9281-B7A2-4A1A-900F-0E00C25CBCA0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assumed no impact for 6 pupils</t>
        </r>
      </text>
    </comment>
    <comment ref="D26" authorId="0" shapeId="0" xr:uid="{74360450-E929-4EC2-820F-B5931DD018CF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roll based element transfers</t>
        </r>
      </text>
    </comment>
    <comment ref="D27" authorId="0" shapeId="0" xr:uid="{A3E77903-3CB5-4EA3-974E-6897016B5C05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assumes all but the food costs will be covered by existing budget</t>
        </r>
      </text>
    </comment>
    <comment ref="D34" authorId="0" shapeId="0" xr:uid="{2FCF6FC3-0350-42F8-AF57-D1DACD95012E}">
      <text>
        <r>
          <rPr>
            <b/>
            <sz val="9"/>
            <color indexed="81"/>
            <rFont val="Tahoma"/>
            <family val="2"/>
          </rPr>
          <t>Jennifer McGonagle:</t>
        </r>
        <r>
          <rPr>
            <sz val="9"/>
            <color indexed="81"/>
            <rFont val="Tahoma"/>
            <family val="2"/>
          </rPr>
          <t xml:space="preserve">
impact of banding change</t>
        </r>
      </text>
    </comment>
    <comment ref="L41" authorId="0" shapeId="0" xr:uid="{BE45064B-1BC9-4198-901A-477573CAAEF2}">
      <text>
        <r>
          <rPr>
            <b/>
            <sz val="9"/>
            <color indexed="81"/>
            <rFont val="Tahoma"/>
            <charset val="1"/>
          </rPr>
          <t>Jennifer McGonagle:</t>
        </r>
        <r>
          <rPr>
            <sz val="9"/>
            <color indexed="81"/>
            <rFont val="Tahoma"/>
            <charset val="1"/>
          </rPr>
          <t xml:space="preserve">
No impact as Shieldaig is also a small school per IJ</t>
        </r>
      </text>
    </comment>
  </commentList>
</comments>
</file>

<file path=xl/sharedStrings.xml><?xml version="1.0" encoding="utf-8"?>
<sst xmlns="http://schemas.openxmlformats.org/spreadsheetml/2006/main" count="119" uniqueCount="111">
  <si>
    <t>Financial Template</t>
  </si>
  <si>
    <t>Table 1</t>
  </si>
  <si>
    <t>Column 1</t>
  </si>
  <si>
    <t>Column 2</t>
  </si>
  <si>
    <t>Column 3</t>
  </si>
  <si>
    <t>Column 4</t>
  </si>
  <si>
    <t>Column 5</t>
  </si>
  <si>
    <t>Column 6</t>
  </si>
  <si>
    <t>Column 7</t>
  </si>
  <si>
    <t>Row 1</t>
  </si>
  <si>
    <t>Current revenue costs for school proposed for closure</t>
  </si>
  <si>
    <t>Table 2</t>
  </si>
  <si>
    <t>Row 2</t>
  </si>
  <si>
    <r>
      <rPr>
        <b/>
        <sz val="11"/>
        <color indexed="8"/>
        <rFont val="Calibri"/>
        <family val="2"/>
      </rPr>
      <t>Name of School</t>
    </r>
    <r>
      <rPr>
        <b/>
        <sz val="11"/>
        <color indexed="8"/>
        <rFont val="Calibri"/>
        <family val="2"/>
      </rPr>
      <t xml:space="preserve">
Torridon Primary School</t>
    </r>
  </si>
  <si>
    <r>
      <rPr>
        <b/>
        <sz val="11"/>
        <color indexed="8"/>
        <rFont val="Calibri"/>
        <family val="2"/>
      </rPr>
      <t>Costs for full financial year (projected annual costs)</t>
    </r>
    <r>
      <rPr>
        <sz val="11"/>
        <color theme="1"/>
        <rFont val="Calibri"/>
        <family val="2"/>
        <scheme val="minor"/>
      </rPr>
      <t xml:space="preserve">
</t>
    </r>
  </si>
  <si>
    <t>Additional financial impact on receiving school Shieldaig Primary School</t>
  </si>
  <si>
    <r>
      <t xml:space="preserve">Annual recurring savings </t>
    </r>
    <r>
      <rPr>
        <sz val="11"/>
        <color theme="1"/>
        <rFont val="Calibri"/>
        <family val="2"/>
        <scheme val="minor"/>
      </rPr>
      <t>(column 2 minus column 3)</t>
    </r>
  </si>
  <si>
    <t>Capital costs</t>
  </si>
  <si>
    <t>School proposed for closure</t>
  </si>
  <si>
    <t>Receiving school</t>
  </si>
  <si>
    <t>Row 3</t>
  </si>
  <si>
    <t>School costs</t>
  </si>
  <si>
    <t>Capital Life Cycle cost - note 7</t>
  </si>
  <si>
    <t>Row 4</t>
  </si>
  <si>
    <t>Employee costs - note 1</t>
  </si>
  <si>
    <t>Third party contributions to capital costs</t>
  </si>
  <si>
    <t>Row 5</t>
  </si>
  <si>
    <t>teaching staff</t>
  </si>
  <si>
    <t>Row 6</t>
  </si>
  <si>
    <t>support staff</t>
  </si>
  <si>
    <t>Row 7</t>
  </si>
  <si>
    <t>teaching staff training (CPD etc)</t>
  </si>
  <si>
    <t>Row 8</t>
  </si>
  <si>
    <t>support staff training</t>
  </si>
  <si>
    <t>Row 9</t>
  </si>
  <si>
    <t>Supply costs - note 2</t>
  </si>
  <si>
    <t>Row 10</t>
  </si>
  <si>
    <t>Row 11</t>
  </si>
  <si>
    <t>Building costs:</t>
  </si>
  <si>
    <t>Row 12</t>
  </si>
  <si>
    <t>property insurance</t>
  </si>
  <si>
    <t>Table 3</t>
  </si>
  <si>
    <t>Row 13</t>
  </si>
  <si>
    <t>non domestic rates</t>
  </si>
  <si>
    <t>Annual Property costs incurred (moth-balling) until disposal</t>
  </si>
  <si>
    <t>Row 14</t>
  </si>
  <si>
    <t>water &amp; sewerage charges</t>
  </si>
  <si>
    <t>Row 15</t>
  </si>
  <si>
    <t>energy costs</t>
  </si>
  <si>
    <t>Row 16</t>
  </si>
  <si>
    <t>cleaning (contract or inhouse)</t>
  </si>
  <si>
    <t>Row 17</t>
  </si>
  <si>
    <t>building repair &amp; maintenance</t>
  </si>
  <si>
    <t>Row 18</t>
  </si>
  <si>
    <t>grounds maintenance</t>
  </si>
  <si>
    <t>Row 19</t>
  </si>
  <si>
    <t>facilities management costs - note 6</t>
  </si>
  <si>
    <t>security costs</t>
  </si>
  <si>
    <t>Row 20</t>
  </si>
  <si>
    <t>revenue costs arising from capital</t>
  </si>
  <si>
    <t>Row 21</t>
  </si>
  <si>
    <t>other</t>
  </si>
  <si>
    <t>Row 22</t>
  </si>
  <si>
    <t>facilities management costs</t>
  </si>
  <si>
    <t>Row 23</t>
  </si>
  <si>
    <t>School operational costs:</t>
  </si>
  <si>
    <t>Row 24</t>
  </si>
  <si>
    <t>learning materials</t>
  </si>
  <si>
    <t>TOTAL ANNUAL COST UNTIL DISPOSAL</t>
  </si>
  <si>
    <t>Row 25</t>
  </si>
  <si>
    <t>catering (contract or inhouse)</t>
  </si>
  <si>
    <t>Row 26</t>
  </si>
  <si>
    <t>SQA costs</t>
  </si>
  <si>
    <t>Row 27</t>
  </si>
  <si>
    <t>other school operational costs (e.g. licences)</t>
  </si>
  <si>
    <t>Row 28</t>
  </si>
  <si>
    <t>Row 29</t>
  </si>
  <si>
    <t>Transport costs: note 3</t>
  </si>
  <si>
    <t>Table 4</t>
  </si>
  <si>
    <t>Row 30</t>
  </si>
  <si>
    <t xml:space="preserve">home to school </t>
  </si>
  <si>
    <t>Non-recurring revenue costs</t>
  </si>
  <si>
    <t>Row 31</t>
  </si>
  <si>
    <t>other pupil transport costs</t>
  </si>
  <si>
    <t>Row 32</t>
  </si>
  <si>
    <t xml:space="preserve">staff travel </t>
  </si>
  <si>
    <t>TOTAL NON-RECURRING REVENUE COSTS</t>
  </si>
  <si>
    <t>Row 33</t>
  </si>
  <si>
    <t>SCHOOL COSTS SUB-TOTAL</t>
  </si>
  <si>
    <t>Row 34</t>
  </si>
  <si>
    <t>Row 35</t>
  </si>
  <si>
    <t>Income:</t>
  </si>
  <si>
    <t>Row 36</t>
  </si>
  <si>
    <t>Sale of meals</t>
  </si>
  <si>
    <t>Table 5</t>
  </si>
  <si>
    <t>Row 37</t>
  </si>
  <si>
    <t>Lets</t>
  </si>
  <si>
    <r>
      <rPr>
        <b/>
        <sz val="11"/>
        <color indexed="8"/>
        <rFont val="Calibri"/>
        <family val="2"/>
      </rPr>
      <t>Impact on GAE</t>
    </r>
    <r>
      <rPr>
        <sz val="11"/>
        <color theme="1"/>
        <rFont val="Calibri"/>
        <family val="2"/>
        <scheme val="minor"/>
      </rPr>
      <t xml:space="preserve"> - note 5</t>
    </r>
  </si>
  <si>
    <t>Row 38</t>
  </si>
  <si>
    <t>External care provider</t>
  </si>
  <si>
    <t>Row 39</t>
  </si>
  <si>
    <t xml:space="preserve">Other  </t>
  </si>
  <si>
    <t>GAE IMPACT</t>
  </si>
  <si>
    <t>Row 40</t>
  </si>
  <si>
    <t>SCHOOL INCOME SUB-TOTAL</t>
  </si>
  <si>
    <t>Row 41</t>
  </si>
  <si>
    <t>Row 42</t>
  </si>
  <si>
    <t>TOTAL COSTS MINUS INCOME FOR SCHOOL</t>
  </si>
  <si>
    <t>Row 43</t>
  </si>
  <si>
    <t>Row 44</t>
  </si>
  <si>
    <t>UNIT COST PER PUPIL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</si>
</sst>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0" fillId="2" borderId="4" xfId="0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0" fillId="0" borderId="4" xfId="0" applyBorder="1"/>
    <xf numFmtId="0" fontId="6" fillId="0" borderId="4" xfId="0" applyFont="1" applyBorder="1"/>
    <xf numFmtId="0" fontId="0" fillId="2" borderId="4" xfId="0" applyFill="1" applyBorder="1"/>
    <xf numFmtId="164" fontId="1" fillId="0" borderId="4" xfId="1" applyNumberFormat="1" applyFont="1" applyFill="1" applyBorder="1"/>
    <xf numFmtId="164" fontId="1" fillId="0" borderId="4" xfId="1" applyNumberFormat="1" applyFont="1" applyBorder="1"/>
    <xf numFmtId="164" fontId="1" fillId="2" borderId="4" xfId="1" applyNumberFormat="1" applyFont="1" applyFill="1" applyBorder="1"/>
    <xf numFmtId="43" fontId="1" fillId="0" borderId="4" xfId="1" applyFont="1" applyFill="1" applyBorder="1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164" fontId="2" fillId="0" borderId="7" xfId="0" applyNumberFormat="1" applyFont="1" applyBorder="1"/>
    <xf numFmtId="0" fontId="0" fillId="0" borderId="8" xfId="0" applyBorder="1"/>
    <xf numFmtId="0" fontId="0" fillId="0" borderId="9" xfId="0" applyBorder="1"/>
    <xf numFmtId="0" fontId="2" fillId="0" borderId="4" xfId="0" applyFont="1" applyBorder="1"/>
    <xf numFmtId="164" fontId="2" fillId="0" borderId="4" xfId="1" applyNumberFormat="1" applyFont="1" applyBorder="1"/>
    <xf numFmtId="0" fontId="2" fillId="0" borderId="9" xfId="0" applyFont="1" applyBorder="1"/>
    <xf numFmtId="164" fontId="1" fillId="0" borderId="8" xfId="1" applyNumberFormat="1" applyFont="1" applyBorder="1"/>
    <xf numFmtId="0" fontId="2" fillId="0" borderId="1" xfId="0" applyFont="1" applyBorder="1"/>
    <xf numFmtId="164" fontId="2" fillId="0" borderId="4" xfId="1" applyNumberFormat="1" applyFont="1" applyBorder="1" applyAlignment="1"/>
    <xf numFmtId="164" fontId="2" fillId="0" borderId="1" xfId="1" applyNumberFormat="1" applyFont="1" applyBorder="1" applyAlignment="1"/>
    <xf numFmtId="164" fontId="2" fillId="0" borderId="9" xfId="1" applyNumberFormat="1" applyFont="1" applyBorder="1"/>
    <xf numFmtId="164" fontId="1" fillId="0" borderId="0" xfId="1" applyNumberFormat="1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4" xfId="0" applyFont="1" applyBorder="1"/>
    <xf numFmtId="0" fontId="2" fillId="0" borderId="0" xfId="0" applyFont="1"/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point/Consultations/CURRENT%20CONSULTATIONS/Torridon/Background%20documents/Copy%20of%20Financial%20Analysis%20from%20SG%20-%20Torridon%20Fu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Template - Torridon"/>
      <sheetName val="Employee Costs"/>
      <sheetName val="Building Costs"/>
      <sheetName val="Operational Costs"/>
      <sheetName val="Transport Costs"/>
      <sheetName val="Property Costs until disposal"/>
      <sheetName val="Clerical Entitlements"/>
      <sheetName val="Primary Entitlements"/>
      <sheetName val="Sheet2"/>
    </sheetNames>
    <sheetDataSet>
      <sheetData sheetId="0"/>
      <sheetData sheetId="1">
        <row r="21">
          <cell r="C21">
            <v>101218.2</v>
          </cell>
        </row>
        <row r="29">
          <cell r="F29">
            <v>31279.599999999999</v>
          </cell>
        </row>
        <row r="45">
          <cell r="B45">
            <v>9783.9759999999987</v>
          </cell>
        </row>
        <row r="70">
          <cell r="B70">
            <v>611.68599999999992</v>
          </cell>
        </row>
        <row r="77">
          <cell r="G77">
            <v>17.82</v>
          </cell>
        </row>
        <row r="78">
          <cell r="G78">
            <v>267.82</v>
          </cell>
        </row>
        <row r="83">
          <cell r="J83">
            <v>2428</v>
          </cell>
        </row>
        <row r="88">
          <cell r="D88">
            <v>1210</v>
          </cell>
        </row>
      </sheetData>
      <sheetData sheetId="2">
        <row r="6">
          <cell r="G6">
            <v>173</v>
          </cell>
        </row>
        <row r="9">
          <cell r="G9">
            <v>797</v>
          </cell>
        </row>
        <row r="33">
          <cell r="M33">
            <v>349.23666666666668</v>
          </cell>
        </row>
        <row r="44">
          <cell r="M44">
            <v>14183.547999999997</v>
          </cell>
        </row>
        <row r="61">
          <cell r="B61">
            <v>2909.74</v>
          </cell>
        </row>
        <row r="73">
          <cell r="B73">
            <v>1924.2944000000002</v>
          </cell>
        </row>
        <row r="76">
          <cell r="E76">
            <v>107</v>
          </cell>
        </row>
        <row r="80">
          <cell r="H80">
            <v>36</v>
          </cell>
        </row>
      </sheetData>
      <sheetData sheetId="3">
        <row r="3">
          <cell r="C3">
            <v>1440</v>
          </cell>
        </row>
        <row r="9">
          <cell r="C9">
            <v>333</v>
          </cell>
        </row>
        <row r="32">
          <cell r="G32">
            <v>11199.198000000002</v>
          </cell>
        </row>
        <row r="35">
          <cell r="G35">
            <v>1261</v>
          </cell>
        </row>
      </sheetData>
      <sheetData sheetId="4">
        <row r="6">
          <cell r="J6">
            <v>28500</v>
          </cell>
        </row>
        <row r="10">
          <cell r="J10">
            <v>83</v>
          </cell>
        </row>
        <row r="15">
          <cell r="J15">
            <v>49</v>
          </cell>
        </row>
      </sheetData>
      <sheetData sheetId="5">
        <row r="2">
          <cell r="P2">
            <v>101.69</v>
          </cell>
        </row>
        <row r="3">
          <cell r="P3">
            <v>63.980000000000004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F8DD-1BD8-478A-815B-D0B94E2E2C01}">
  <dimension ref="A1:O47"/>
  <sheetViews>
    <sheetView tabSelected="1" workbookViewId="0">
      <selection activeCell="A47" sqref="A47"/>
    </sheetView>
  </sheetViews>
  <sheetFormatPr defaultRowHeight="15" x14ac:dyDescent="0.25"/>
  <cols>
    <col min="1" max="1" width="25" customWidth="1"/>
    <col min="2" max="2" width="33.7109375" customWidth="1"/>
    <col min="3" max="3" width="17.7109375" customWidth="1"/>
    <col min="4" max="4" width="17.85546875" customWidth="1"/>
    <col min="5" max="5" width="17.28515625" customWidth="1"/>
    <col min="12" max="12" width="17.28515625" customWidth="1"/>
    <col min="13" max="13" width="18.42578125" customWidth="1"/>
  </cols>
  <sheetData>
    <row r="1" spans="1:15" ht="21" x14ac:dyDescent="0.35">
      <c r="A1" s="1" t="s">
        <v>0</v>
      </c>
    </row>
    <row r="2" spans="1:15" x14ac:dyDescent="0.2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/>
      <c r="G2" s="2"/>
      <c r="H2" s="53" t="s">
        <v>6</v>
      </c>
      <c r="I2" s="53"/>
      <c r="J2" s="53"/>
      <c r="K2" s="53"/>
      <c r="L2" s="3" t="s">
        <v>7</v>
      </c>
      <c r="M2" s="3" t="s">
        <v>8</v>
      </c>
      <c r="N2" s="3"/>
      <c r="O2" s="3"/>
    </row>
    <row r="3" spans="1:15" x14ac:dyDescent="0.25">
      <c r="A3" s="4" t="s">
        <v>9</v>
      </c>
      <c r="B3" s="54" t="s">
        <v>10</v>
      </c>
      <c r="C3" s="55"/>
      <c r="D3" s="56"/>
      <c r="E3" s="55"/>
      <c r="F3" s="5"/>
      <c r="G3" s="5"/>
      <c r="H3" s="57" t="s">
        <v>11</v>
      </c>
      <c r="I3" s="58"/>
      <c r="J3" s="58"/>
      <c r="K3" s="58"/>
      <c r="L3" s="58"/>
      <c r="M3" s="58"/>
      <c r="N3" s="4"/>
      <c r="O3" s="4"/>
    </row>
    <row r="4" spans="1:15" ht="150" x14ac:dyDescent="0.25">
      <c r="A4" s="4" t="s">
        <v>12</v>
      </c>
      <c r="B4" s="6" t="s">
        <v>13</v>
      </c>
      <c r="C4" s="7" t="s">
        <v>14</v>
      </c>
      <c r="D4" s="8" t="s">
        <v>15</v>
      </c>
      <c r="E4" s="8" t="s">
        <v>16</v>
      </c>
      <c r="F4" s="4"/>
      <c r="G4" s="4"/>
      <c r="H4" s="59" t="s">
        <v>17</v>
      </c>
      <c r="I4" s="60"/>
      <c r="J4" s="60"/>
      <c r="K4" s="60"/>
      <c r="L4" s="9" t="s">
        <v>18</v>
      </c>
      <c r="M4" s="10" t="s">
        <v>19</v>
      </c>
      <c r="N4" s="4"/>
      <c r="O4" s="4"/>
    </row>
    <row r="5" spans="1:15" ht="30" x14ac:dyDescent="0.25">
      <c r="A5" s="4" t="s">
        <v>20</v>
      </c>
      <c r="B5" s="11" t="s">
        <v>21</v>
      </c>
      <c r="C5" s="12"/>
      <c r="D5" s="13"/>
      <c r="E5" s="13"/>
      <c r="F5" s="4"/>
      <c r="G5" s="4"/>
      <c r="H5" s="44" t="s">
        <v>22</v>
      </c>
      <c r="I5" s="44"/>
      <c r="J5" s="44"/>
      <c r="K5" s="44"/>
      <c r="L5" s="14"/>
      <c r="M5" s="14"/>
      <c r="N5" s="4"/>
      <c r="O5" s="4"/>
    </row>
    <row r="6" spans="1:15" x14ac:dyDescent="0.25">
      <c r="A6" s="4" t="s">
        <v>23</v>
      </c>
      <c r="B6" s="15" t="s">
        <v>24</v>
      </c>
      <c r="C6" s="16"/>
      <c r="D6" s="16"/>
      <c r="E6" s="16"/>
      <c r="H6" s="14" t="s">
        <v>25</v>
      </c>
      <c r="I6" s="14"/>
      <c r="J6" s="14"/>
      <c r="K6" s="14"/>
      <c r="L6" s="14"/>
      <c r="M6" s="14"/>
    </row>
    <row r="7" spans="1:15" x14ac:dyDescent="0.25">
      <c r="A7" s="4" t="s">
        <v>26</v>
      </c>
      <c r="B7" s="14" t="s">
        <v>27</v>
      </c>
      <c r="C7" s="17">
        <f>ROUND('[1]Employee Costs'!C21,0)</f>
        <v>101218</v>
      </c>
      <c r="D7" s="17">
        <f>'[1]Employee Costs'!F29</f>
        <v>31279.599999999999</v>
      </c>
      <c r="E7" s="18">
        <f>C7-D7</f>
        <v>69938.399999999994</v>
      </c>
      <c r="H7" s="46"/>
      <c r="I7" s="47"/>
      <c r="J7" s="47"/>
      <c r="K7" s="47"/>
    </row>
    <row r="8" spans="1:15" x14ac:dyDescent="0.25">
      <c r="A8" s="4" t="s">
        <v>28</v>
      </c>
      <c r="B8" s="14" t="s">
        <v>29</v>
      </c>
      <c r="C8" s="17">
        <f>ROUND('[1]Employee Costs'!B45,0)</f>
        <v>9784</v>
      </c>
      <c r="D8" s="17">
        <f>'[1]Employee Costs'!B70</f>
        <v>611.68599999999992</v>
      </c>
      <c r="E8" s="18">
        <f>C8-D8</f>
        <v>9172.3140000000003</v>
      </c>
    </row>
    <row r="9" spans="1:15" x14ac:dyDescent="0.25">
      <c r="A9" s="4" t="s">
        <v>30</v>
      </c>
      <c r="B9" s="14" t="s">
        <v>31</v>
      </c>
      <c r="C9" s="17">
        <f>ROUND('[1]Employee Costs'!G78,0)</f>
        <v>268</v>
      </c>
      <c r="D9" s="17">
        <f>'[1]Employee Costs'!G77</f>
        <v>17.82</v>
      </c>
      <c r="E9" s="18">
        <f>C9-D9</f>
        <v>250.18</v>
      </c>
    </row>
    <row r="10" spans="1:15" x14ac:dyDescent="0.25">
      <c r="A10" s="4" t="s">
        <v>32</v>
      </c>
      <c r="B10" s="14" t="s">
        <v>33</v>
      </c>
      <c r="C10" s="17">
        <v>0</v>
      </c>
      <c r="D10" s="17">
        <v>0</v>
      </c>
      <c r="E10" s="18">
        <f>C10-D10</f>
        <v>0</v>
      </c>
    </row>
    <row r="11" spans="1:15" x14ac:dyDescent="0.25">
      <c r="A11" s="4" t="s">
        <v>34</v>
      </c>
      <c r="B11" s="14" t="s">
        <v>35</v>
      </c>
      <c r="C11" s="17">
        <f>ROUND('[1]Employee Costs'!J83,0)</f>
        <v>2428</v>
      </c>
      <c r="D11" s="17">
        <f>'[1]Employee Costs'!D88</f>
        <v>1210</v>
      </c>
      <c r="E11" s="18">
        <f>C11-D11</f>
        <v>1218</v>
      </c>
    </row>
    <row r="12" spans="1:15" x14ac:dyDescent="0.25">
      <c r="A12" s="4" t="s">
        <v>36</v>
      </c>
      <c r="B12" s="14"/>
      <c r="C12" s="17"/>
      <c r="D12" s="17"/>
      <c r="E12" s="18"/>
    </row>
    <row r="13" spans="1:15" x14ac:dyDescent="0.25">
      <c r="A13" s="4" t="s">
        <v>37</v>
      </c>
      <c r="B13" s="15" t="s">
        <v>38</v>
      </c>
      <c r="C13" s="17"/>
      <c r="D13" s="17"/>
      <c r="E13" s="19"/>
    </row>
    <row r="14" spans="1:15" x14ac:dyDescent="0.25">
      <c r="A14" s="4" t="s">
        <v>39</v>
      </c>
      <c r="B14" s="14" t="s">
        <v>40</v>
      </c>
      <c r="C14" s="17">
        <f>ROUND('[1]Building Costs'!G6,0)</f>
        <v>173</v>
      </c>
      <c r="D14" s="20">
        <v>0</v>
      </c>
      <c r="E14" s="18">
        <f t="shared" ref="E14:E23" si="0">C14-D14</f>
        <v>173</v>
      </c>
      <c r="H14" s="21" t="s">
        <v>41</v>
      </c>
    </row>
    <row r="15" spans="1:15" x14ac:dyDescent="0.25">
      <c r="A15" s="4" t="s">
        <v>42</v>
      </c>
      <c r="B15" s="14" t="s">
        <v>43</v>
      </c>
      <c r="C15" s="17">
        <f>ROUND('[1]Building Costs'!G9,0)</f>
        <v>797</v>
      </c>
      <c r="D15" s="20">
        <v>0</v>
      </c>
      <c r="E15" s="18">
        <f t="shared" si="0"/>
        <v>797</v>
      </c>
      <c r="H15" s="48" t="s">
        <v>44</v>
      </c>
      <c r="I15" s="49"/>
      <c r="J15" s="49"/>
      <c r="K15" s="49"/>
      <c r="L15" s="50"/>
    </row>
    <row r="16" spans="1:15" x14ac:dyDescent="0.25">
      <c r="A16" s="4" t="s">
        <v>45</v>
      </c>
      <c r="B16" s="14" t="s">
        <v>46</v>
      </c>
      <c r="C16" s="17">
        <f>ROUND('[1]Building Costs'!M33,0)</f>
        <v>349</v>
      </c>
      <c r="D16" s="17">
        <v>0</v>
      </c>
      <c r="E16" s="18">
        <f t="shared" si="0"/>
        <v>349</v>
      </c>
      <c r="H16" s="22" t="s">
        <v>40</v>
      </c>
      <c r="I16" s="23"/>
      <c r="J16" s="23"/>
      <c r="K16" s="24"/>
      <c r="L16" s="18">
        <f>C14</f>
        <v>173</v>
      </c>
    </row>
    <row r="17" spans="1:12" x14ac:dyDescent="0.25">
      <c r="A17" s="4" t="s">
        <v>47</v>
      </c>
      <c r="B17" s="14" t="s">
        <v>48</v>
      </c>
      <c r="C17" s="17">
        <f>ROUND('[1]Building Costs'!M44,0)</f>
        <v>14184</v>
      </c>
      <c r="D17" s="17">
        <v>0</v>
      </c>
      <c r="E17" s="18">
        <f t="shared" si="0"/>
        <v>14184</v>
      </c>
      <c r="H17" s="22" t="s">
        <v>43</v>
      </c>
      <c r="I17" s="23"/>
      <c r="J17" s="23"/>
      <c r="K17" s="24"/>
      <c r="L17" s="18">
        <f>C15</f>
        <v>797</v>
      </c>
    </row>
    <row r="18" spans="1:12" x14ac:dyDescent="0.25">
      <c r="A18" s="4" t="s">
        <v>49</v>
      </c>
      <c r="B18" s="14" t="s">
        <v>50</v>
      </c>
      <c r="C18" s="17">
        <f>ROUND('[1]Building Costs'!B61,0)</f>
        <v>2910</v>
      </c>
      <c r="D18" s="17">
        <v>0</v>
      </c>
      <c r="E18" s="18">
        <f t="shared" si="0"/>
        <v>2910</v>
      </c>
      <c r="H18" s="22" t="s">
        <v>46</v>
      </c>
      <c r="I18" s="23"/>
      <c r="J18" s="23"/>
      <c r="K18" s="24"/>
      <c r="L18" s="18">
        <f>ROUND('[1]Property Costs until disposal'!P3,0)</f>
        <v>64</v>
      </c>
    </row>
    <row r="19" spans="1:12" x14ac:dyDescent="0.25">
      <c r="A19" s="4" t="s">
        <v>51</v>
      </c>
      <c r="B19" s="14" t="s">
        <v>52</v>
      </c>
      <c r="C19" s="17">
        <f>ROUND('[1]Building Costs'!E76,0)</f>
        <v>107</v>
      </c>
      <c r="D19" s="17">
        <f>'[1]Building Costs'!H80</f>
        <v>36</v>
      </c>
      <c r="E19" s="18">
        <f t="shared" si="0"/>
        <v>71</v>
      </c>
      <c r="H19" s="22" t="s">
        <v>48</v>
      </c>
      <c r="I19" s="23"/>
      <c r="J19" s="23"/>
      <c r="K19" s="24"/>
      <c r="L19" s="18">
        <f>ROUND('[1]Property Costs until disposal'!P2,0)</f>
        <v>102</v>
      </c>
    </row>
    <row r="20" spans="1:12" x14ac:dyDescent="0.25">
      <c r="A20" s="4" t="s">
        <v>53</v>
      </c>
      <c r="B20" s="14" t="s">
        <v>54</v>
      </c>
      <c r="C20" s="17">
        <v>0</v>
      </c>
      <c r="D20" s="17"/>
      <c r="E20" s="18">
        <f t="shared" si="0"/>
        <v>0</v>
      </c>
      <c r="H20" s="22" t="s">
        <v>50</v>
      </c>
      <c r="I20" s="23"/>
      <c r="J20" s="23"/>
      <c r="K20" s="24"/>
      <c r="L20" s="18">
        <v>0</v>
      </c>
    </row>
    <row r="21" spans="1:12" x14ac:dyDescent="0.25">
      <c r="A21" s="4" t="s">
        <v>55</v>
      </c>
      <c r="B21" s="14" t="s">
        <v>56</v>
      </c>
      <c r="C21" s="17">
        <f>'[1]Building Costs'!B73</f>
        <v>1924.2944000000002</v>
      </c>
      <c r="D21" s="17">
        <v>0</v>
      </c>
      <c r="E21" s="18">
        <f t="shared" si="0"/>
        <v>1924.2944000000002</v>
      </c>
      <c r="H21" s="22" t="s">
        <v>57</v>
      </c>
      <c r="I21" s="23"/>
      <c r="J21" s="23"/>
      <c r="K21" s="24"/>
      <c r="L21" s="18">
        <v>0</v>
      </c>
    </row>
    <row r="22" spans="1:12" x14ac:dyDescent="0.25">
      <c r="A22" s="4" t="s">
        <v>58</v>
      </c>
      <c r="B22" s="14" t="s">
        <v>59</v>
      </c>
      <c r="C22" s="17">
        <v>0</v>
      </c>
      <c r="D22" s="17">
        <v>0</v>
      </c>
      <c r="E22" s="18">
        <f t="shared" si="0"/>
        <v>0</v>
      </c>
      <c r="H22" s="22" t="s">
        <v>52</v>
      </c>
      <c r="I22" s="23"/>
      <c r="J22" s="23"/>
      <c r="K22" s="24"/>
      <c r="L22" s="18">
        <v>0</v>
      </c>
    </row>
    <row r="23" spans="1:12" x14ac:dyDescent="0.25">
      <c r="A23" s="4" t="s">
        <v>60</v>
      </c>
      <c r="B23" s="14" t="s">
        <v>61</v>
      </c>
      <c r="C23" s="17">
        <v>0</v>
      </c>
      <c r="D23" s="17">
        <v>0</v>
      </c>
      <c r="E23" s="18">
        <f t="shared" si="0"/>
        <v>0</v>
      </c>
      <c r="H23" s="22" t="s">
        <v>54</v>
      </c>
      <c r="I23" s="23"/>
      <c r="J23" s="23"/>
      <c r="K23" s="24"/>
      <c r="L23" s="18">
        <v>0</v>
      </c>
    </row>
    <row r="24" spans="1:12" x14ac:dyDescent="0.25">
      <c r="A24" s="4" t="s">
        <v>62</v>
      </c>
      <c r="B24" s="14"/>
      <c r="C24" s="17"/>
      <c r="D24" s="17"/>
      <c r="E24" s="18"/>
      <c r="H24" s="37" t="s">
        <v>63</v>
      </c>
      <c r="I24" s="38"/>
      <c r="J24" s="38"/>
      <c r="K24" s="39"/>
      <c r="L24" s="18">
        <v>0</v>
      </c>
    </row>
    <row r="25" spans="1:12" x14ac:dyDescent="0.25">
      <c r="A25" s="4" t="s">
        <v>64</v>
      </c>
      <c r="B25" s="15" t="s">
        <v>65</v>
      </c>
      <c r="C25" s="17"/>
      <c r="D25" s="17"/>
      <c r="E25" s="19"/>
      <c r="H25" s="37" t="s">
        <v>61</v>
      </c>
      <c r="I25" s="38"/>
      <c r="J25" s="38"/>
      <c r="K25" s="39"/>
      <c r="L25" s="18">
        <v>0</v>
      </c>
    </row>
    <row r="26" spans="1:12" ht="15.75" thickBot="1" x14ac:dyDescent="0.3">
      <c r="A26" s="4" t="s">
        <v>66</v>
      </c>
      <c r="B26" s="14" t="s">
        <v>67</v>
      </c>
      <c r="C26" s="17">
        <f>ROUND('[1]Operational Costs'!C3,0)</f>
        <v>1440</v>
      </c>
      <c r="D26" s="17">
        <f>'[1]Operational Costs'!C9</f>
        <v>333</v>
      </c>
      <c r="E26" s="18">
        <f>C26-D26</f>
        <v>1107</v>
      </c>
      <c r="H26" s="40" t="s">
        <v>68</v>
      </c>
      <c r="I26" s="41"/>
      <c r="J26" s="41"/>
      <c r="K26" s="42"/>
      <c r="L26" s="25">
        <f>SUM(L16:L25)</f>
        <v>1136</v>
      </c>
    </row>
    <row r="27" spans="1:12" x14ac:dyDescent="0.25">
      <c r="A27" s="4" t="s">
        <v>69</v>
      </c>
      <c r="B27" s="14" t="s">
        <v>70</v>
      </c>
      <c r="C27" s="17">
        <f>'[1]Operational Costs'!G32</f>
        <v>11199.198000000002</v>
      </c>
      <c r="D27" s="17">
        <f>ROUND('[1]Operational Costs'!G35,0)</f>
        <v>1261</v>
      </c>
      <c r="E27" s="18">
        <f>C27-D27</f>
        <v>9938.1980000000021</v>
      </c>
    </row>
    <row r="28" spans="1:12" x14ac:dyDescent="0.25">
      <c r="A28" s="4" t="s">
        <v>71</v>
      </c>
      <c r="B28" s="14" t="s">
        <v>72</v>
      </c>
      <c r="C28" s="17">
        <v>0</v>
      </c>
      <c r="D28" s="17"/>
      <c r="E28" s="18">
        <f>C28-D28</f>
        <v>0</v>
      </c>
    </row>
    <row r="29" spans="1:12" x14ac:dyDescent="0.25">
      <c r="A29" s="4" t="s">
        <v>73</v>
      </c>
      <c r="B29" s="14" t="s">
        <v>74</v>
      </c>
      <c r="C29" s="17">
        <v>0</v>
      </c>
      <c r="D29" s="17"/>
      <c r="E29" s="18">
        <f>C29-D29</f>
        <v>0</v>
      </c>
    </row>
    <row r="30" spans="1:12" x14ac:dyDescent="0.25">
      <c r="A30" s="4" t="s">
        <v>75</v>
      </c>
      <c r="B30" s="14"/>
      <c r="C30" s="17"/>
      <c r="D30" s="17"/>
      <c r="E30" s="18"/>
    </row>
    <row r="31" spans="1:12" x14ac:dyDescent="0.25">
      <c r="A31" s="4" t="s">
        <v>76</v>
      </c>
      <c r="B31" s="15" t="s">
        <v>77</v>
      </c>
      <c r="C31" s="17"/>
      <c r="D31" s="17"/>
      <c r="E31" s="19"/>
      <c r="H31" s="21" t="s">
        <v>78</v>
      </c>
    </row>
    <row r="32" spans="1:12" x14ac:dyDescent="0.25">
      <c r="A32" s="4" t="s">
        <v>79</v>
      </c>
      <c r="B32" s="14" t="s">
        <v>80</v>
      </c>
      <c r="C32" s="17">
        <f>'[1]Transport Costs'!J4</f>
        <v>0</v>
      </c>
      <c r="D32" s="17">
        <f>'[1]Transport Costs'!J6</f>
        <v>28500</v>
      </c>
      <c r="E32" s="18">
        <f>C32-D32</f>
        <v>-28500</v>
      </c>
      <c r="H32" s="48" t="s">
        <v>81</v>
      </c>
      <c r="I32" s="51"/>
      <c r="J32" s="51"/>
      <c r="K32" s="51"/>
      <c r="L32" s="52"/>
    </row>
    <row r="33" spans="1:12" ht="15.75" thickBot="1" x14ac:dyDescent="0.3">
      <c r="A33" s="4" t="s">
        <v>82</v>
      </c>
      <c r="B33" s="14" t="s">
        <v>83</v>
      </c>
      <c r="C33" s="17">
        <v>0</v>
      </c>
      <c r="D33" s="17">
        <v>0</v>
      </c>
      <c r="E33" s="18">
        <f>C33-D33</f>
        <v>0</v>
      </c>
      <c r="H33" s="37"/>
      <c r="I33" s="38"/>
      <c r="J33" s="38"/>
      <c r="K33" s="39"/>
      <c r="L33" s="26"/>
    </row>
    <row r="34" spans="1:12" ht="15.75" thickBot="1" x14ac:dyDescent="0.3">
      <c r="A34" s="4" t="s">
        <v>84</v>
      </c>
      <c r="B34" s="14" t="s">
        <v>85</v>
      </c>
      <c r="C34" s="17">
        <f>'[1]Transport Costs'!J10</f>
        <v>83</v>
      </c>
      <c r="D34" s="17">
        <f>'[1]Transport Costs'!J15</f>
        <v>49</v>
      </c>
      <c r="E34" s="18">
        <f>C34-D34</f>
        <v>34</v>
      </c>
      <c r="H34" s="40" t="s">
        <v>86</v>
      </c>
      <c r="I34" s="41"/>
      <c r="J34" s="41"/>
      <c r="K34" s="42"/>
      <c r="L34" s="27"/>
    </row>
    <row r="35" spans="1:12" x14ac:dyDescent="0.25">
      <c r="A35" s="4" t="s">
        <v>87</v>
      </c>
      <c r="B35" s="28" t="s">
        <v>88</v>
      </c>
      <c r="C35" s="29">
        <f>SUM(C7:C34)</f>
        <v>146864.49240000002</v>
      </c>
      <c r="D35" s="29">
        <f>SUM(D7:D34)</f>
        <v>63298.106</v>
      </c>
      <c r="E35" s="29">
        <f>C35-D35</f>
        <v>83566.386400000018</v>
      </c>
    </row>
    <row r="36" spans="1:12" x14ac:dyDescent="0.25">
      <c r="A36" s="4" t="s">
        <v>89</v>
      </c>
      <c r="B36" s="14"/>
      <c r="C36" s="18"/>
      <c r="D36" s="18"/>
      <c r="E36" s="18"/>
    </row>
    <row r="37" spans="1:12" x14ac:dyDescent="0.25">
      <c r="A37" s="4" t="s">
        <v>90</v>
      </c>
      <c r="B37" s="14" t="s">
        <v>91</v>
      </c>
      <c r="C37" s="19"/>
      <c r="D37" s="19"/>
      <c r="E37" s="19"/>
    </row>
    <row r="38" spans="1:12" x14ac:dyDescent="0.25">
      <c r="A38" s="4" t="s">
        <v>92</v>
      </c>
      <c r="B38" s="14" t="s">
        <v>93</v>
      </c>
      <c r="C38" s="18">
        <v>0</v>
      </c>
      <c r="D38" s="18">
        <v>0</v>
      </c>
      <c r="E38" s="18">
        <f>C38-D38</f>
        <v>0</v>
      </c>
      <c r="H38" s="21" t="s">
        <v>94</v>
      </c>
    </row>
    <row r="39" spans="1:12" x14ac:dyDescent="0.25">
      <c r="A39" s="4" t="s">
        <v>95</v>
      </c>
      <c r="B39" s="14" t="s">
        <v>96</v>
      </c>
      <c r="C39" s="18">
        <v>0</v>
      </c>
      <c r="D39" s="18">
        <v>0</v>
      </c>
      <c r="E39" s="18">
        <f>C39-D39</f>
        <v>0</v>
      </c>
      <c r="H39" s="43" t="s">
        <v>97</v>
      </c>
      <c r="I39" s="43"/>
      <c r="J39" s="43"/>
      <c r="K39" s="43"/>
      <c r="L39" s="14"/>
    </row>
    <row r="40" spans="1:12" ht="15.75" thickBot="1" x14ac:dyDescent="0.3">
      <c r="A40" s="4" t="s">
        <v>98</v>
      </c>
      <c r="B40" s="14" t="s">
        <v>99</v>
      </c>
      <c r="C40" s="18">
        <v>0</v>
      </c>
      <c r="D40" s="18">
        <v>0</v>
      </c>
      <c r="E40" s="18">
        <f>C40-D40</f>
        <v>0</v>
      </c>
      <c r="H40" s="44"/>
      <c r="I40" s="44"/>
      <c r="J40" s="44"/>
      <c r="K40" s="44"/>
      <c r="L40" s="26"/>
    </row>
    <row r="41" spans="1:12" ht="15.75" thickBot="1" x14ac:dyDescent="0.3">
      <c r="A41" s="4" t="s">
        <v>100</v>
      </c>
      <c r="B41" s="14" t="s">
        <v>101</v>
      </c>
      <c r="C41" s="18">
        <v>0</v>
      </c>
      <c r="D41" s="18">
        <v>0</v>
      </c>
      <c r="E41" s="18">
        <f>C41-D41</f>
        <v>0</v>
      </c>
      <c r="H41" s="45" t="s">
        <v>102</v>
      </c>
      <c r="I41" s="45"/>
      <c r="J41" s="45"/>
      <c r="K41" s="40"/>
      <c r="L41" s="30"/>
    </row>
    <row r="42" spans="1:12" x14ac:dyDescent="0.25">
      <c r="A42" s="4" t="s">
        <v>103</v>
      </c>
      <c r="B42" s="28" t="s">
        <v>104</v>
      </c>
      <c r="C42" s="29">
        <f>SUM(C38:C41)</f>
        <v>0</v>
      </c>
      <c r="D42" s="29">
        <f>SUM(D38:D41)</f>
        <v>0</v>
      </c>
      <c r="E42" s="29">
        <f>SUM(E38:E41)</f>
        <v>0</v>
      </c>
    </row>
    <row r="43" spans="1:12" ht="15.75" thickBot="1" x14ac:dyDescent="0.3">
      <c r="A43" s="4" t="s">
        <v>105</v>
      </c>
      <c r="B43" s="14"/>
      <c r="C43" s="18"/>
      <c r="D43" s="18"/>
      <c r="E43" s="31"/>
    </row>
    <row r="44" spans="1:12" ht="15.75" thickBot="1" x14ac:dyDescent="0.3">
      <c r="A44" s="4" t="s">
        <v>106</v>
      </c>
      <c r="B44" s="32" t="s">
        <v>107</v>
      </c>
      <c r="C44" s="33">
        <f>C35+C42</f>
        <v>146864.49240000002</v>
      </c>
      <c r="D44" s="34">
        <f>D35+D42</f>
        <v>63298.106</v>
      </c>
      <c r="E44" s="35">
        <f>E35+E42</f>
        <v>83566.386400000018</v>
      </c>
    </row>
    <row r="45" spans="1:12" x14ac:dyDescent="0.25">
      <c r="A45" s="4" t="s">
        <v>108</v>
      </c>
      <c r="C45" s="36"/>
      <c r="D45" s="36"/>
      <c r="E45" s="36"/>
    </row>
    <row r="46" spans="1:12" x14ac:dyDescent="0.25">
      <c r="A46" s="4" t="s">
        <v>109</v>
      </c>
      <c r="B46" s="32" t="s">
        <v>110</v>
      </c>
      <c r="C46" s="33">
        <f>C44/1</f>
        <v>146864.49240000002</v>
      </c>
      <c r="D46" s="33">
        <f>D44/1</f>
        <v>63298.106</v>
      </c>
      <c r="E46" s="29">
        <f>E44/1</f>
        <v>83566.386400000018</v>
      </c>
    </row>
    <row r="47" spans="1:12" x14ac:dyDescent="0.25">
      <c r="A47" s="4"/>
    </row>
  </sheetData>
  <mergeCells count="17">
    <mergeCell ref="H32:L32"/>
    <mergeCell ref="H2:K2"/>
    <mergeCell ref="B3:C3"/>
    <mergeCell ref="D3:E3"/>
    <mergeCell ref="H3:M3"/>
    <mergeCell ref="H4:K4"/>
    <mergeCell ref="H5:K5"/>
    <mergeCell ref="H7:K7"/>
    <mergeCell ref="H15:L15"/>
    <mergeCell ref="H24:K24"/>
    <mergeCell ref="H25:K25"/>
    <mergeCell ref="H26:K26"/>
    <mergeCell ref="H33:K33"/>
    <mergeCell ref="H34:K34"/>
    <mergeCell ref="H39:K39"/>
    <mergeCell ref="H40:K40"/>
    <mergeCell ref="H41:K4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Jackson</dc:creator>
  <cp:lastModifiedBy>Ian Jackson</cp:lastModifiedBy>
  <dcterms:created xsi:type="dcterms:W3CDTF">2023-01-26T14:05:04Z</dcterms:created>
  <dcterms:modified xsi:type="dcterms:W3CDTF">2023-04-25T09:55:36Z</dcterms:modified>
</cp:coreProperties>
</file>