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66925"/>
  <mc:AlternateContent xmlns:mc="http://schemas.openxmlformats.org/markup-compatibility/2006">
    <mc:Choice Requires="x15">
      <x15ac:absPath xmlns:x15ac="http://schemas.microsoft.com/office/spreadsheetml/2010/11/ac" url="J:\14 SG Funded Projects\Fuel Poor calculator\"/>
    </mc:Choice>
  </mc:AlternateContent>
  <xr:revisionPtr revIDLastSave="0" documentId="13_ncr:1_{3B6A499E-0C67-4225-8894-1A3287B5A099}" xr6:coauthVersionLast="47" xr6:coauthVersionMax="47" xr10:uidLastSave="{00000000-0000-0000-0000-000000000000}"/>
  <workbookProtection workbookAlgorithmName="SHA-512" workbookHashValue="03UvyFrrkWhxb8VCghjBHKzgM10Qay1Zjgd7qBCCJIdBPVx0WlH3lUuLxJ9wv70H7E1OnJ8kK7rsJeM3b19TGA==" workbookSaltValue="8V4Zfe9oZccKemQUWpWKtQ==" workbookSpinCount="100000" lockStructure="1"/>
  <bookViews>
    <workbookView xWindow="-23148" yWindow="1692" windowWidth="23256" windowHeight="12576" xr2:uid="{BF074D54-6E8A-47EB-A841-9419D71D9383}"/>
  </bookViews>
  <sheets>
    <sheet name="ECO Flex Calculator" sheetId="1" r:id="rId1"/>
    <sheet name="HC Tax Bands" sheetId="2" state="hidden" r:id="rId2"/>
    <sheet name="HC Income threshold"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1" i="1" l="1"/>
  <c r="K26" i="1"/>
  <c r="K12" i="1"/>
  <c r="K6" i="1"/>
  <c r="K7" i="1"/>
  <c r="K14" i="1"/>
  <c r="K25" i="1"/>
  <c r="K27" i="1" l="1"/>
  <c r="K9" i="1"/>
  <c r="K17" i="1" l="1"/>
  <c r="K19" i="1" s="1"/>
  <c r="K29" i="1" l="1"/>
  <c r="K31" i="1" s="1"/>
</calcChain>
</file>

<file path=xl/sharedStrings.xml><?xml version="1.0" encoding="utf-8"?>
<sst xmlns="http://schemas.openxmlformats.org/spreadsheetml/2006/main" count="95" uniqueCount="83">
  <si>
    <t>Please select</t>
  </si>
  <si>
    <t>Weekly</t>
  </si>
  <si>
    <t>Fortnightly</t>
  </si>
  <si>
    <t>Monthly</t>
  </si>
  <si>
    <t>Annual</t>
  </si>
  <si>
    <t>Total household income (after NI and tax):</t>
  </si>
  <si>
    <t>Adult 1</t>
  </si>
  <si>
    <t>Adult 2</t>
  </si>
  <si>
    <t>Less living costs:</t>
  </si>
  <si>
    <t xml:space="preserve">Mortgage/ Rent </t>
  </si>
  <si>
    <t>Council Tax Band</t>
  </si>
  <si>
    <t>Band B</t>
  </si>
  <si>
    <t>Household Occupancy</t>
  </si>
  <si>
    <t>Childcare costs</t>
  </si>
  <si>
    <t>Total after household costs</t>
  </si>
  <si>
    <t>Household Composition</t>
  </si>
  <si>
    <t xml:space="preserve">1 Adult and 1 child </t>
  </si>
  <si>
    <t>Band</t>
  </si>
  <si>
    <t>Two or More Occupiers Total (£)</t>
  </si>
  <si>
    <t xml:space="preserve">Single Occupier Discount – Less 25% (£) </t>
  </si>
  <si>
    <t>DBR @#</t>
  </si>
  <si>
    <t>Band A</t>
  </si>
  <si>
    <t>Band C</t>
  </si>
  <si>
    <t>Band D</t>
  </si>
  <si>
    <t>Band E</t>
  </si>
  <si>
    <t>Band F</t>
  </si>
  <si>
    <t>Band G</t>
  </si>
  <si>
    <t>Band H</t>
  </si>
  <si>
    <t># Disabled Band Reduction for Band A</t>
  </si>
  <si>
    <t>After housing costs threshold recommended by BEIS</t>
  </si>
  <si>
    <t>plus 15%  local colder climate adjustment</t>
  </si>
  <si>
    <t xml:space="preserve">After housing costs threshold applied for THC ECO Flexible Eligibility scheme. </t>
  </si>
  <si>
    <t>Income thresholds to access the scheme are based on net equivalised income thresholds recommended by BEIS and will be taken as incomes after housing costs (incl. council tax payments), childcare costs and tax/national insurance deductions by household composition.  These figures have been adjusted upwards by 15% to take account of colder than average climate in The Highland Council area compared to the rest of GB.</t>
  </si>
  <si>
    <t xml:space="preserve">1 Adult </t>
  </si>
  <si>
    <t> £    9,300.00</t>
  </si>
  <si>
    <t> £  12,200.00</t>
  </si>
  <si>
    <t xml:space="preserve">1 Adult and 2 child </t>
  </si>
  <si>
    <t> £  15,000.00</t>
  </si>
  <si>
    <t xml:space="preserve">1 Adult and 3 child </t>
  </si>
  <si>
    <t> £  18,000.00</t>
  </si>
  <si>
    <t xml:space="preserve">1 Adult and 4+ child </t>
  </si>
  <si>
    <t> £  21,000.00</t>
  </si>
  <si>
    <t xml:space="preserve">2 Adults </t>
  </si>
  <si>
    <t> £  15,200.00</t>
  </si>
  <si>
    <t xml:space="preserve">2 Adults and 1 child </t>
  </si>
  <si>
    <t> £  18,200.00</t>
  </si>
  <si>
    <t xml:space="preserve">2 Adults and 2 child </t>
  </si>
  <si>
    <t> £  21,100.00</t>
  </si>
  <si>
    <t xml:space="preserve">2 Adults and 3 child </t>
  </si>
  <si>
    <t> £  24,100.00</t>
  </si>
  <si>
    <t xml:space="preserve">2 Adults and 4+ child </t>
  </si>
  <si>
    <t> £  26,800.00</t>
  </si>
  <si>
    <t>Employee National Insurance rates</t>
  </si>
  <si>
    <t>This table shows how much employers deduct from employees’ pay for the 2019 to 2020 tax year.</t>
  </si>
  <si>
    <t>Category letter</t>
  </si>
  <si>
    <t>£118 to £166 a week (£512 to £719 a month)</t>
  </si>
  <si>
    <t>£166.01 to £962 a week (£719.01 to £4,167 a month)</t>
  </si>
  <si>
    <t>Over £962 a week (£4,167 a month)</t>
  </si>
  <si>
    <t>A</t>
  </si>
  <si>
    <t>B</t>
  </si>
  <si>
    <t>C</t>
  </si>
  <si>
    <t>N/A</t>
  </si>
  <si>
    <t>H</t>
  </si>
  <si>
    <t>J</t>
  </si>
  <si>
    <t>M</t>
  </si>
  <si>
    <t>Z</t>
  </si>
  <si>
    <t>Total Income</t>
  </si>
  <si>
    <t>Electricity</t>
  </si>
  <si>
    <t>Electricity and Gas</t>
  </si>
  <si>
    <t>Please Select</t>
  </si>
  <si>
    <t>Less fuel costs</t>
  </si>
  <si>
    <t>Oil</t>
  </si>
  <si>
    <t>LPG</t>
  </si>
  <si>
    <t>Yes</t>
  </si>
  <si>
    <t>Monthy</t>
  </si>
  <si>
    <t>Percentage of adjusted income less heating costs</t>
  </si>
  <si>
    <t>Is Household eligible for additional funding?</t>
  </si>
  <si>
    <t>No</t>
  </si>
  <si>
    <t>Total Fuel costs</t>
  </si>
  <si>
    <t>Solid Fuel</t>
  </si>
  <si>
    <t>SECTION 1: Household Income after household costs</t>
  </si>
  <si>
    <t>SECTION 2: Fuel Costs</t>
  </si>
  <si>
    <t>Highland Council - Council Tax Bands 2023-24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</si>
</sst>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8" formatCode="&quot;£&quot;#,##0.00;[Red]\-&quot;£&quot;#,##0.00"/>
    <numFmt numFmtId="44" formatCode="_-&quot;£&quot;* #,##0.00_-;\-&quot;£&quot;* #,##0.00_-;_-&quot;£&quot;* &quot;-&quot;??_-;_-@_-"/>
    <numFmt numFmtId="164" formatCode="_-[$£-809]* #,##0.00_-;\-[$£-809]* #,##0.00_-;_-[$£-809]* &quot;-&quot;??_-;_-@_-"/>
  </numFmts>
  <fonts count="14">
    <font>
      <sz val="11"/>
      <color theme="1"/>
      <name val="Calibri"/>
      <family val="2"/>
      <scheme val="minor"/>
    </font>
    <font>
      <b/>
      <sz val="11"/>
      <color theme="0"/>
      <name val="Calibri"/>
      <family val="2"/>
      <scheme val="minor"/>
    </font>
    <font>
      <b/>
      <sz val="11"/>
      <color theme="1"/>
      <name val="Calibri"/>
      <family val="2"/>
      <scheme val="minor"/>
    </font>
    <font>
      <b/>
      <u/>
      <sz val="14"/>
      <color theme="1"/>
      <name val="Calibri"/>
      <family val="2"/>
      <scheme val="minor"/>
    </font>
    <font>
      <sz val="10"/>
      <color theme="1"/>
      <name val="Arial"/>
      <family val="2"/>
    </font>
    <font>
      <b/>
      <sz val="10"/>
      <color theme="1"/>
      <name val="Arial"/>
      <family val="2"/>
    </font>
    <font>
      <b/>
      <u/>
      <sz val="10"/>
      <color theme="1"/>
      <name val="Arial"/>
      <family val="2"/>
    </font>
    <font>
      <sz val="11"/>
      <name val="Calibri"/>
      <family val="2"/>
      <scheme val="minor"/>
    </font>
    <font>
      <sz val="11"/>
      <color theme="0" tint="-0.249977111117893"/>
      <name val="Calibri"/>
      <family val="2"/>
      <scheme val="minor"/>
    </font>
    <font>
      <b/>
      <sz val="11"/>
      <color rgb="FFFFFFFF"/>
      <name val="Calibri"/>
      <family val="2"/>
      <scheme val="minor"/>
    </font>
    <font>
      <sz val="11"/>
      <color rgb="FF0B0C0C"/>
      <name val="Arial"/>
      <family val="2"/>
    </font>
    <font>
      <sz val="11"/>
      <color rgb="FF0B0C0C"/>
      <name val="Inherit"/>
    </font>
    <font>
      <b/>
      <sz val="10"/>
      <color theme="1"/>
      <name val="Calibri"/>
      <family val="2"/>
      <scheme val="minor"/>
    </font>
    <font>
      <sz val="11"/>
      <color theme="1"/>
      <name val="Calibri"/>
      <family val="2"/>
      <scheme val="minor"/>
    </font>
  </fonts>
  <fills count="1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FFFFCC"/>
        <bgColor indexed="64"/>
      </patternFill>
    </fill>
    <fill>
      <patternFill patternType="solid">
        <fgColor rgb="FF8064A2"/>
        <bgColor indexed="64"/>
      </patternFill>
    </fill>
    <fill>
      <patternFill patternType="solid">
        <fgColor rgb="FFDFD8E8"/>
        <bgColor indexed="64"/>
      </patternFill>
    </fill>
    <fill>
      <patternFill patternType="solid">
        <fgColor theme="8" tint="0.79998168889431442"/>
        <bgColor indexed="64"/>
      </patternFill>
    </fill>
    <fill>
      <patternFill patternType="solid">
        <fgColor rgb="FFFFFFFF"/>
        <bgColor indexed="64"/>
      </patternFill>
    </fill>
    <fill>
      <patternFill patternType="solid">
        <fgColor rgb="FF7030A0"/>
        <bgColor indexed="64"/>
      </patternFill>
    </fill>
    <fill>
      <patternFill patternType="solid">
        <fgColor rgb="FFCCCCFF"/>
        <bgColor indexed="64"/>
      </patternFill>
    </fill>
    <fill>
      <patternFill patternType="solid">
        <fgColor rgb="FF00B050"/>
        <bgColor indexed="64"/>
      </patternFill>
    </fill>
    <fill>
      <patternFill patternType="solid">
        <fgColor rgb="FFFF0000"/>
        <bgColor indexed="64"/>
      </patternFill>
    </fill>
  </fills>
  <borders count="2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9F8AB9"/>
      </left>
      <right/>
      <top style="medium">
        <color rgb="FF9F8AB9"/>
      </top>
      <bottom style="medium">
        <color rgb="FF9F8AB9"/>
      </bottom>
      <diagonal/>
    </border>
    <border>
      <left/>
      <right/>
      <top style="medium">
        <color rgb="FF9F8AB9"/>
      </top>
      <bottom style="medium">
        <color rgb="FF9F8AB9"/>
      </bottom>
      <diagonal/>
    </border>
    <border>
      <left/>
      <right style="medium">
        <color rgb="FF9F8AB9"/>
      </right>
      <top style="medium">
        <color rgb="FF9F8AB9"/>
      </top>
      <bottom style="medium">
        <color rgb="FF9F8AB9"/>
      </bottom>
      <diagonal/>
    </border>
    <border>
      <left style="medium">
        <color rgb="FF9F8AB9"/>
      </left>
      <right/>
      <top/>
      <bottom style="medium">
        <color rgb="FF9F8AB9"/>
      </bottom>
      <diagonal/>
    </border>
    <border>
      <left/>
      <right/>
      <top/>
      <bottom style="medium">
        <color rgb="FF9F8AB9"/>
      </bottom>
      <diagonal/>
    </border>
    <border>
      <left/>
      <right style="medium">
        <color rgb="FF9F8AB9"/>
      </right>
      <top/>
      <bottom style="medium">
        <color rgb="FF9F8AB9"/>
      </bottom>
      <diagonal/>
    </border>
    <border>
      <left/>
      <right/>
      <top/>
      <bottom style="medium">
        <color rgb="FFBFC1C3"/>
      </bottom>
      <diagonal/>
    </border>
    <border>
      <left style="thin">
        <color rgb="FFFFC000"/>
      </left>
      <right style="thin">
        <color rgb="FFFFC000"/>
      </right>
      <top style="thin">
        <color rgb="FFFFC000"/>
      </top>
      <bottom style="thin">
        <color rgb="FFFFC000"/>
      </bottom>
      <diagonal/>
    </border>
  </borders>
  <cellStyleXfs count="2">
    <xf numFmtId="0" fontId="0" fillId="0" borderId="0"/>
    <xf numFmtId="9" fontId="13" fillId="0" borderId="0" applyFont="0" applyFill="0" applyBorder="0" applyAlignment="0" applyProtection="0"/>
  </cellStyleXfs>
  <cellXfs count="83">
    <xf numFmtId="0" fontId="0" fillId="0" borderId="0" xfId="0"/>
    <xf numFmtId="0" fontId="1" fillId="5" borderId="4" xfId="0" applyFont="1" applyFill="1" applyBorder="1" applyAlignment="1">
      <alignment horizontal="right" vertical="center"/>
    </xf>
    <xf numFmtId="0" fontId="0" fillId="6" borderId="7" xfId="0" applyFill="1" applyBorder="1" applyAlignment="1">
      <alignment horizontal="right"/>
    </xf>
    <xf numFmtId="0" fontId="0" fillId="0" borderId="10" xfId="0" applyBorder="1" applyAlignment="1">
      <alignment horizontal="right"/>
    </xf>
    <xf numFmtId="0" fontId="0" fillId="0" borderId="7" xfId="0" applyBorder="1" applyAlignment="1">
      <alignment horizontal="right"/>
    </xf>
    <xf numFmtId="6" fontId="8" fillId="0" borderId="0" xfId="0" applyNumberFormat="1" applyFont="1"/>
    <xf numFmtId="9" fontId="8" fillId="0" borderId="0" xfId="0" applyNumberFormat="1" applyFont="1"/>
    <xf numFmtId="0" fontId="8" fillId="0" borderId="0" xfId="0" applyFont="1"/>
    <xf numFmtId="0" fontId="9" fillId="7" borderId="16" xfId="0" applyFont="1" applyFill="1" applyBorder="1" applyAlignment="1">
      <alignment vertical="center" wrapText="1"/>
    </xf>
    <xf numFmtId="0" fontId="9" fillId="7" borderId="17" xfId="0" applyFont="1" applyFill="1" applyBorder="1" applyAlignment="1">
      <alignment vertical="center" wrapText="1"/>
    </xf>
    <xf numFmtId="0" fontId="9" fillId="7" borderId="18" xfId="0" applyFont="1" applyFill="1" applyBorder="1" applyAlignment="1">
      <alignment vertical="center" wrapText="1"/>
    </xf>
    <xf numFmtId="0" fontId="0" fillId="0" borderId="0" xfId="0" applyAlignment="1">
      <alignment wrapText="1"/>
    </xf>
    <xf numFmtId="0" fontId="2" fillId="8" borderId="19" xfId="0" applyFont="1" applyFill="1" applyBorder="1" applyAlignment="1">
      <alignment vertical="center"/>
    </xf>
    <xf numFmtId="0" fontId="0" fillId="8" borderId="20" xfId="0" applyFill="1" applyBorder="1" applyAlignment="1">
      <alignment vertical="center"/>
    </xf>
    <xf numFmtId="8" fontId="0" fillId="8" borderId="20" xfId="0" applyNumberFormat="1" applyFill="1" applyBorder="1" applyAlignment="1">
      <alignment vertical="center"/>
    </xf>
    <xf numFmtId="6" fontId="2" fillId="8" borderId="21" xfId="0" applyNumberFormat="1" applyFont="1" applyFill="1" applyBorder="1" applyAlignment="1">
      <alignment vertical="center"/>
    </xf>
    <xf numFmtId="0" fontId="2" fillId="0" borderId="19" xfId="0" applyFont="1" applyBorder="1" applyAlignment="1">
      <alignment vertical="center"/>
    </xf>
    <xf numFmtId="0" fontId="0" fillId="0" borderId="20" xfId="0" applyBorder="1" applyAlignment="1">
      <alignment vertical="center"/>
    </xf>
    <xf numFmtId="8" fontId="0" fillId="0" borderId="20" xfId="0" applyNumberFormat="1" applyBorder="1" applyAlignment="1">
      <alignment vertical="center"/>
    </xf>
    <xf numFmtId="6" fontId="2" fillId="0" borderId="21" xfId="0" applyNumberFormat="1" applyFont="1" applyBorder="1" applyAlignment="1">
      <alignment vertical="center"/>
    </xf>
    <xf numFmtId="0" fontId="10" fillId="9" borderId="0" xfId="0" applyFont="1" applyFill="1" applyAlignment="1">
      <alignment horizontal="left" vertical="center" wrapText="1" indent="1"/>
    </xf>
    <xf numFmtId="0" fontId="11" fillId="10" borderId="22" xfId="0" applyFont="1" applyFill="1" applyBorder="1" applyAlignment="1">
      <alignment vertical="top" wrapText="1" indent="1"/>
    </xf>
    <xf numFmtId="9" fontId="11" fillId="10" borderId="22" xfId="0" applyNumberFormat="1" applyFont="1" applyFill="1" applyBorder="1" applyAlignment="1">
      <alignment vertical="top" wrapText="1" indent="1"/>
    </xf>
    <xf numFmtId="10" fontId="11" fillId="10" borderId="22" xfId="0" applyNumberFormat="1" applyFont="1" applyFill="1" applyBorder="1" applyAlignment="1">
      <alignment vertical="top" wrapText="1" indent="1"/>
    </xf>
    <xf numFmtId="0" fontId="0" fillId="2" borderId="0" xfId="0" applyFill="1" applyBorder="1" applyProtection="1"/>
    <xf numFmtId="44" fontId="0" fillId="2" borderId="0" xfId="0" applyNumberFormat="1" applyFill="1" applyBorder="1" applyProtection="1"/>
    <xf numFmtId="0" fontId="0" fillId="11" borderId="0" xfId="0" applyFill="1" applyBorder="1" applyProtection="1"/>
    <xf numFmtId="0" fontId="0" fillId="12" borderId="0" xfId="0" applyFill="1" applyBorder="1" applyProtection="1"/>
    <xf numFmtId="0" fontId="4" fillId="12" borderId="0" xfId="0" applyFont="1" applyFill="1" applyBorder="1" applyAlignment="1" applyProtection="1">
      <alignment horizontal="left"/>
    </xf>
    <xf numFmtId="0" fontId="12" fillId="12" borderId="0" xfId="0" applyFont="1" applyFill="1" applyBorder="1" applyAlignment="1" applyProtection="1">
      <alignment horizontal="center"/>
    </xf>
    <xf numFmtId="44" fontId="0" fillId="11" borderId="0" xfId="0" applyNumberFormat="1" applyFill="1" applyBorder="1" applyProtection="1"/>
    <xf numFmtId="44" fontId="2" fillId="12" borderId="0" xfId="0" applyNumberFormat="1" applyFont="1" applyFill="1" applyBorder="1" applyAlignment="1" applyProtection="1">
      <alignment horizontal="center"/>
    </xf>
    <xf numFmtId="0" fontId="2" fillId="11" borderId="0" xfId="0" applyFont="1" applyFill="1" applyBorder="1" applyAlignment="1" applyProtection="1">
      <alignment vertical="center"/>
    </xf>
    <xf numFmtId="0" fontId="2" fillId="12" borderId="0" xfId="0" applyFont="1" applyFill="1" applyBorder="1" applyAlignment="1" applyProtection="1">
      <alignment vertical="center"/>
    </xf>
    <xf numFmtId="0" fontId="6" fillId="12" borderId="0" xfId="0" applyFont="1" applyFill="1" applyBorder="1" applyAlignment="1" applyProtection="1">
      <alignment horizontal="left" vertical="center"/>
    </xf>
    <xf numFmtId="0" fontId="5" fillId="12" borderId="0" xfId="0" applyFont="1" applyFill="1" applyBorder="1" applyAlignment="1" applyProtection="1">
      <alignment horizontal="left" vertical="center"/>
    </xf>
    <xf numFmtId="44" fontId="0" fillId="12" borderId="0" xfId="0" applyNumberFormat="1" applyFill="1" applyBorder="1" applyProtection="1"/>
    <xf numFmtId="0" fontId="2" fillId="2" borderId="0" xfId="0" applyFont="1" applyFill="1" applyBorder="1" applyAlignment="1" applyProtection="1">
      <alignment vertical="center"/>
    </xf>
    <xf numFmtId="0" fontId="4" fillId="12" borderId="0" xfId="0" applyFont="1" applyFill="1" applyBorder="1" applyAlignment="1" applyProtection="1">
      <alignment horizontal="right" vertical="center"/>
    </xf>
    <xf numFmtId="44" fontId="0" fillId="12" borderId="0" xfId="0" applyNumberFormat="1" applyFill="1" applyBorder="1" applyAlignment="1" applyProtection="1">
      <alignment vertical="center" wrapText="1"/>
    </xf>
    <xf numFmtId="44" fontId="2" fillId="12" borderId="0" xfId="0" applyNumberFormat="1" applyFont="1" applyFill="1" applyBorder="1" applyProtection="1"/>
    <xf numFmtId="164" fontId="4" fillId="12" borderId="0" xfId="0" applyNumberFormat="1" applyFont="1" applyFill="1" applyBorder="1" applyAlignment="1" applyProtection="1">
      <alignment horizontal="left"/>
    </xf>
    <xf numFmtId="0" fontId="6" fillId="12" borderId="0" xfId="0" applyFont="1" applyFill="1" applyBorder="1" applyAlignment="1" applyProtection="1">
      <alignment horizontal="left"/>
    </xf>
    <xf numFmtId="44" fontId="4" fillId="12" borderId="0" xfId="0" applyNumberFormat="1" applyFont="1" applyFill="1" applyBorder="1" applyAlignment="1" applyProtection="1">
      <alignment horizontal="left"/>
    </xf>
    <xf numFmtId="0" fontId="2" fillId="11" borderId="0" xfId="0" applyFont="1" applyFill="1" applyBorder="1" applyProtection="1"/>
    <xf numFmtId="0" fontId="2" fillId="12" borderId="0" xfId="0" applyFont="1" applyFill="1" applyBorder="1" applyProtection="1"/>
    <xf numFmtId="0" fontId="5" fillId="12" borderId="0" xfId="0" applyFont="1" applyFill="1" applyBorder="1" applyAlignment="1" applyProtection="1">
      <alignment horizontal="left"/>
    </xf>
    <xf numFmtId="0" fontId="2" fillId="2" borderId="0" xfId="0" applyFont="1" applyFill="1" applyBorder="1" applyProtection="1"/>
    <xf numFmtId="0" fontId="5" fillId="13" borderId="0" xfId="0" applyFont="1" applyFill="1" applyBorder="1" applyAlignment="1" applyProtection="1">
      <alignment horizontal="center"/>
    </xf>
    <xf numFmtId="0" fontId="4" fillId="2" borderId="0" xfId="0" applyFont="1" applyFill="1" applyBorder="1" applyAlignment="1" applyProtection="1">
      <alignment horizontal="left"/>
    </xf>
    <xf numFmtId="44" fontId="0" fillId="12" borderId="0" xfId="0" applyNumberFormat="1" applyFill="1" applyBorder="1" applyAlignment="1" applyProtection="1">
      <alignment horizontal="center" vertical="center"/>
    </xf>
    <xf numFmtId="0" fontId="5" fillId="12" borderId="0" xfId="0" applyFont="1" applyFill="1" applyBorder="1" applyAlignment="1" applyProtection="1">
      <alignment horizontal="right"/>
    </xf>
    <xf numFmtId="44" fontId="2" fillId="12" borderId="0" xfId="0" applyNumberFormat="1" applyFont="1" applyFill="1" applyBorder="1" applyAlignment="1" applyProtection="1">
      <alignment horizontal="center" vertical="center"/>
    </xf>
    <xf numFmtId="44" fontId="5" fillId="12" borderId="0" xfId="0" applyNumberFormat="1" applyFont="1" applyFill="1" applyBorder="1" applyAlignment="1" applyProtection="1">
      <alignment horizontal="left"/>
    </xf>
    <xf numFmtId="44" fontId="0" fillId="3" borderId="23" xfId="0" applyNumberFormat="1" applyFill="1" applyBorder="1" applyAlignment="1" applyProtection="1">
      <alignment vertical="center"/>
      <protection locked="0"/>
    </xf>
    <xf numFmtId="44" fontId="0" fillId="3" borderId="23" xfId="0" applyNumberFormat="1" applyFill="1" applyBorder="1" applyProtection="1">
      <protection locked="0"/>
    </xf>
    <xf numFmtId="0" fontId="0" fillId="14" borderId="7" xfId="0" applyFill="1" applyBorder="1" applyAlignment="1">
      <alignment horizontal="right"/>
    </xf>
    <xf numFmtId="0" fontId="0" fillId="14" borderId="13" xfId="0" applyFill="1" applyBorder="1" applyAlignment="1">
      <alignment horizontal="right"/>
    </xf>
    <xf numFmtId="9" fontId="2" fillId="3" borderId="0" xfId="1" applyFont="1" applyFill="1" applyBorder="1" applyProtection="1"/>
    <xf numFmtId="0" fontId="4" fillId="12" borderId="0" xfId="0" applyFont="1" applyFill="1" applyBorder="1" applyAlignment="1" applyProtection="1">
      <alignment horizontal="left"/>
    </xf>
    <xf numFmtId="0" fontId="3" fillId="12" borderId="0" xfId="0" applyFont="1" applyFill="1" applyBorder="1" applyAlignment="1" applyProtection="1">
      <alignment horizontal="center"/>
    </xf>
    <xf numFmtId="164" fontId="5" fillId="12" borderId="0" xfId="0" applyNumberFormat="1" applyFont="1" applyFill="1" applyBorder="1" applyAlignment="1" applyProtection="1"/>
    <xf numFmtId="0" fontId="5" fillId="12" borderId="0" xfId="0" applyFont="1" applyFill="1" applyBorder="1" applyAlignment="1" applyProtection="1">
      <alignment horizontal="left"/>
    </xf>
    <xf numFmtId="0" fontId="0" fillId="2" borderId="0" xfId="0" applyFill="1" applyBorder="1" applyAlignment="1" applyProtection="1">
      <alignment horizontal="left" wrapText="1"/>
    </xf>
    <xf numFmtId="0" fontId="4" fillId="3" borderId="23" xfId="0" applyFont="1" applyFill="1" applyBorder="1" applyAlignment="1" applyProtection="1">
      <alignment horizontal="center"/>
      <protection locked="0"/>
    </xf>
    <xf numFmtId="44" fontId="0" fillId="12" borderId="0" xfId="0" applyNumberFormat="1" applyFill="1" applyBorder="1" applyAlignment="1" applyProtection="1">
      <alignment horizontal="center" vertical="center"/>
    </xf>
    <xf numFmtId="0" fontId="4" fillId="12" borderId="0" xfId="0" applyFont="1" applyFill="1" applyBorder="1" applyAlignment="1" applyProtection="1">
      <alignment horizontal="left"/>
    </xf>
    <xf numFmtId="0" fontId="2" fillId="4" borderId="1" xfId="0" applyFont="1" applyFill="1" applyBorder="1" applyAlignment="1">
      <alignment horizontal="center"/>
    </xf>
    <xf numFmtId="0" fontId="2" fillId="4" borderId="2" xfId="0" applyFont="1" applyFill="1" applyBorder="1" applyAlignment="1">
      <alignment horizontal="center"/>
    </xf>
    <xf numFmtId="0" fontId="2" fillId="4" borderId="3" xfId="0" applyFont="1" applyFill="1" applyBorder="1" applyAlignment="1">
      <alignment horizontal="center"/>
    </xf>
    <xf numFmtId="0" fontId="0" fillId="0" borderId="0" xfId="0" applyAlignment="1">
      <alignment horizontal="left" vertical="center" wrapText="1"/>
    </xf>
    <xf numFmtId="0" fontId="10" fillId="9" borderId="0" xfId="0" applyFont="1" applyFill="1" applyAlignment="1">
      <alignment horizontal="center" vertical="center" wrapText="1"/>
    </xf>
    <xf numFmtId="40" fontId="1" fillId="5" borderId="5" xfId="0" applyNumberFormat="1" applyFont="1" applyFill="1" applyBorder="1" applyAlignment="1">
      <alignment horizontal="center" wrapText="1"/>
    </xf>
    <xf numFmtId="40" fontId="1" fillId="5" borderId="6" xfId="0" applyNumberFormat="1" applyFont="1" applyFill="1" applyBorder="1" applyAlignment="1">
      <alignment horizontal="center" wrapText="1"/>
    </xf>
    <xf numFmtId="40" fontId="0" fillId="0" borderId="8" xfId="0" applyNumberFormat="1" applyFill="1" applyBorder="1"/>
    <xf numFmtId="40" fontId="7" fillId="0" borderId="9" xfId="0" applyNumberFormat="1" applyFont="1" applyFill="1" applyBorder="1"/>
    <xf numFmtId="40" fontId="0" fillId="0" borderId="11" xfId="0" applyNumberFormat="1" applyFill="1" applyBorder="1"/>
    <xf numFmtId="40" fontId="0" fillId="0" borderId="12" xfId="0" applyNumberFormat="1" applyFill="1" applyBorder="1"/>
    <xf numFmtId="40" fontId="0" fillId="0" borderId="14" xfId="0" applyNumberFormat="1" applyFill="1" applyBorder="1"/>
    <xf numFmtId="40" fontId="7" fillId="0" borderId="15" xfId="0" applyNumberFormat="1" applyFont="1" applyFill="1" applyBorder="1"/>
    <xf numFmtId="40" fontId="0" fillId="0" borderId="0" xfId="0" applyNumberFormat="1" applyFill="1"/>
    <xf numFmtId="40" fontId="8" fillId="0" borderId="0" xfId="0" applyNumberFormat="1" applyFont="1" applyFill="1"/>
    <xf numFmtId="40" fontId="0" fillId="0" borderId="0" xfId="0" applyNumberFormat="1"/>
  </cellXfs>
  <cellStyles count="2">
    <cellStyle name="Normal" xfId="0" builtinId="0"/>
    <cellStyle name="Percent" xfId="1" builtinId="5"/>
  </cellStyles>
  <dxfs count="11">
    <dxf>
      <fill>
        <patternFill>
          <bgColor rgb="FFFFFF99"/>
        </patternFill>
      </fill>
    </dxf>
    <dxf>
      <fill>
        <patternFill>
          <bgColor rgb="FFFF0000"/>
        </patternFill>
      </fill>
    </dxf>
    <dxf>
      <fill>
        <patternFill>
          <bgColor rgb="FF00B05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C000"/>
        </patternFill>
      </fill>
    </dxf>
    <dxf>
      <fill>
        <patternFill>
          <bgColor rgb="FF00B050"/>
        </patternFill>
      </fill>
    </dxf>
  </dxfs>
  <tableStyles count="0" defaultTableStyle="TableStyleMedium2" defaultPivotStyle="PivotStyleLight16"/>
  <colors>
    <mruColors>
      <color rgb="FFFFFF99"/>
      <color rgb="FFCC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ECBF1-38C8-4287-8A70-54D76B0A3F5B}">
  <dimension ref="B2:AC32"/>
  <sheetViews>
    <sheetView tabSelected="1" zoomScale="90" zoomScaleNormal="90" workbookViewId="0">
      <selection activeCell="E25" sqref="E25:F25"/>
    </sheetView>
  </sheetViews>
  <sheetFormatPr defaultColWidth="9.109375" defaultRowHeight="14.4"/>
  <cols>
    <col min="1" max="3" width="0.6640625" style="24" customWidth="1"/>
    <col min="4" max="4" width="27.5546875" style="24" customWidth="1"/>
    <col min="5" max="5" width="8.88671875" style="24" bestFit="1" customWidth="1"/>
    <col min="6" max="6" width="10.33203125" style="24" bestFit="1" customWidth="1"/>
    <col min="7" max="7" width="11.21875" style="24" customWidth="1"/>
    <col min="8" max="8" width="12" style="25" bestFit="1" customWidth="1"/>
    <col min="9" max="9" width="12.109375" style="25" bestFit="1" customWidth="1"/>
    <col min="10" max="10" width="13.109375" style="25" customWidth="1"/>
    <col min="11" max="11" width="20.33203125" style="25" bestFit="1" customWidth="1"/>
    <col min="12" max="12" width="0.6640625" style="24" customWidth="1"/>
    <col min="13" max="13" width="0.88671875" style="24" customWidth="1"/>
    <col min="14" max="15" width="9.109375" style="24"/>
    <col min="16" max="16" width="70.109375" style="24" customWidth="1"/>
    <col min="17" max="27" width="9.109375" style="24"/>
    <col min="28" max="28" width="0" style="24" hidden="1" customWidth="1"/>
    <col min="29" max="29" width="9.109375" style="24" hidden="1" customWidth="1"/>
    <col min="30" max="30" width="0" style="24" hidden="1" customWidth="1"/>
    <col min="31" max="16384" width="9.109375" style="24"/>
  </cols>
  <sheetData>
    <row r="2" spans="2:13" ht="4.5" customHeight="1">
      <c r="B2" s="26"/>
      <c r="C2" s="26"/>
      <c r="D2" s="26"/>
      <c r="E2" s="26"/>
      <c r="F2" s="26"/>
      <c r="G2" s="26"/>
      <c r="H2" s="30"/>
      <c r="I2" s="30"/>
      <c r="J2" s="30"/>
      <c r="K2" s="30"/>
      <c r="L2" s="26"/>
      <c r="M2" s="26"/>
    </row>
    <row r="3" spans="2:13" ht="18">
      <c r="B3" s="26"/>
      <c r="C3" s="27"/>
      <c r="D3" s="60" t="s">
        <v>80</v>
      </c>
      <c r="E3" s="60"/>
      <c r="F3" s="60"/>
      <c r="G3" s="60"/>
      <c r="H3" s="60"/>
      <c r="I3" s="60"/>
      <c r="J3" s="60"/>
      <c r="K3" s="60"/>
      <c r="L3" s="27"/>
      <c r="M3" s="26"/>
    </row>
    <row r="4" spans="2:13">
      <c r="B4" s="26"/>
      <c r="C4" s="27"/>
      <c r="D4" s="27"/>
      <c r="E4" s="27"/>
      <c r="F4" s="27"/>
      <c r="G4" s="27"/>
      <c r="H4" s="31" t="s">
        <v>1</v>
      </c>
      <c r="I4" s="31" t="s">
        <v>2</v>
      </c>
      <c r="J4" s="31" t="s">
        <v>3</v>
      </c>
      <c r="K4" s="31" t="s">
        <v>4</v>
      </c>
      <c r="L4" s="27"/>
      <c r="M4" s="26"/>
    </row>
    <row r="5" spans="2:13" s="37" customFormat="1">
      <c r="B5" s="32"/>
      <c r="C5" s="33"/>
      <c r="D5" s="34" t="s">
        <v>5</v>
      </c>
      <c r="E5" s="35"/>
      <c r="F5" s="35"/>
      <c r="G5" s="35"/>
      <c r="H5" s="36"/>
      <c r="I5" s="36"/>
      <c r="J5" s="36"/>
      <c r="K5" s="36"/>
      <c r="L5" s="33"/>
      <c r="M5" s="32"/>
    </row>
    <row r="6" spans="2:13" s="37" customFormat="1">
      <c r="B6" s="32"/>
      <c r="C6" s="33"/>
      <c r="D6" s="38" t="s">
        <v>6</v>
      </c>
      <c r="E6" s="35"/>
      <c r="F6" s="35"/>
      <c r="G6" s="35"/>
      <c r="H6" s="54"/>
      <c r="I6" s="54"/>
      <c r="J6" s="54"/>
      <c r="K6" s="39" t="str">
        <f>IF(H6&gt;1,(H6*52),(IF(I6&gt;0,(I6*26),(IF(J6&gt;0,(J6*12),"Enter Income")))))</f>
        <v>Enter Income</v>
      </c>
      <c r="L6" s="33"/>
      <c r="M6" s="32"/>
    </row>
    <row r="7" spans="2:13" s="37" customFormat="1">
      <c r="B7" s="32"/>
      <c r="C7" s="33"/>
      <c r="D7" s="38" t="s">
        <v>7</v>
      </c>
      <c r="E7" s="35"/>
      <c r="F7" s="35"/>
      <c r="G7" s="35"/>
      <c r="H7" s="54"/>
      <c r="I7" s="54"/>
      <c r="J7" s="54"/>
      <c r="K7" s="39" t="str">
        <f>IF(H7&gt;1,(H7*52),(IF(I7&gt;0,(I7*26),(IF(J7&gt;0,(J7*12),"Enter Income")))))</f>
        <v>Enter Income</v>
      </c>
      <c r="L7" s="33"/>
      <c r="M7" s="32"/>
    </row>
    <row r="8" spans="2:13">
      <c r="B8" s="26"/>
      <c r="C8" s="27"/>
      <c r="D8" s="61"/>
      <c r="E8" s="61"/>
      <c r="F8" s="28"/>
      <c r="G8" s="28"/>
      <c r="H8" s="36"/>
      <c r="I8" s="36"/>
      <c r="J8" s="36"/>
      <c r="K8" s="40"/>
      <c r="L8" s="27"/>
      <c r="M8" s="26"/>
    </row>
    <row r="9" spans="2:13">
      <c r="B9" s="26"/>
      <c r="C9" s="27"/>
      <c r="D9" s="41"/>
      <c r="E9" s="28"/>
      <c r="F9" s="28"/>
      <c r="G9" s="28"/>
      <c r="H9" s="36"/>
      <c r="I9" s="36"/>
      <c r="J9" s="40" t="s">
        <v>66</v>
      </c>
      <c r="K9" s="40">
        <f>SUM(K6:K7)</f>
        <v>0</v>
      </c>
      <c r="L9" s="27"/>
      <c r="M9" s="26"/>
    </row>
    <row r="10" spans="2:13">
      <c r="B10" s="26"/>
      <c r="C10" s="27"/>
      <c r="D10" s="42" t="s">
        <v>8</v>
      </c>
      <c r="E10" s="28"/>
      <c r="F10" s="28"/>
      <c r="G10" s="28"/>
      <c r="H10" s="36"/>
      <c r="I10" s="36"/>
      <c r="J10" s="36"/>
      <c r="K10" s="36"/>
      <c r="L10" s="27"/>
      <c r="M10" s="26"/>
    </row>
    <row r="11" spans="2:13">
      <c r="B11" s="26"/>
      <c r="C11" s="27"/>
      <c r="D11" s="28" t="s">
        <v>9</v>
      </c>
      <c r="E11" s="28"/>
      <c r="F11" s="28"/>
      <c r="G11" s="28"/>
      <c r="H11" s="55"/>
      <c r="I11" s="55"/>
      <c r="J11" s="55"/>
      <c r="K11" s="36" t="str">
        <f>IF(H11&gt;1,(H11*52),(IF(I11&gt;0,(I11*26),(IF(J11&gt;0,(J11*12),"Enter Mortgage/Rent")))))</f>
        <v>Enter Mortgage/Rent</v>
      </c>
      <c r="L11" s="27"/>
      <c r="M11" s="26"/>
    </row>
    <row r="12" spans="2:13">
      <c r="B12" s="26"/>
      <c r="C12" s="27"/>
      <c r="D12" s="28" t="s">
        <v>10</v>
      </c>
      <c r="E12" s="64" t="s">
        <v>0</v>
      </c>
      <c r="F12" s="64"/>
      <c r="G12" s="28"/>
      <c r="H12" s="36"/>
      <c r="I12" s="36"/>
      <c r="J12" s="36"/>
      <c r="K12" s="65" t="str">
        <f>IF(E12="Please Select","Enter details",(IF(E13='HC Income threshold'!A3,((VLOOKUP(E12,'HC Tax Bands'!$A$5:$C$12,3,FALSE))),(VLOOKUP(E12,'HC Tax Bands'!$A$5:$C$12,2,FALSE)))))</f>
        <v>Enter details</v>
      </c>
      <c r="L12" s="27"/>
      <c r="M12" s="26"/>
    </row>
    <row r="13" spans="2:13">
      <c r="B13" s="26"/>
      <c r="C13" s="27"/>
      <c r="D13" s="28" t="s">
        <v>12</v>
      </c>
      <c r="E13" s="64" t="s">
        <v>0</v>
      </c>
      <c r="F13" s="64"/>
      <c r="G13" s="28"/>
      <c r="H13" s="36"/>
      <c r="I13" s="36"/>
      <c r="J13" s="36"/>
      <c r="K13" s="65"/>
      <c r="L13" s="27"/>
      <c r="M13" s="26"/>
    </row>
    <row r="14" spans="2:13">
      <c r="B14" s="26"/>
      <c r="C14" s="27"/>
      <c r="D14" s="28" t="s">
        <v>13</v>
      </c>
      <c r="E14" s="28"/>
      <c r="F14" s="27"/>
      <c r="G14" s="28"/>
      <c r="H14" s="55"/>
      <c r="I14" s="55"/>
      <c r="J14" s="55"/>
      <c r="K14" s="43" t="str">
        <f>IF(H14&gt;1,(H14*52),(IF(I14&gt;0,(I14*26),(IF(J14&gt;0,(J14*12),"Enter Childcare Costs")))))</f>
        <v>Enter Childcare Costs</v>
      </c>
      <c r="L14" s="27"/>
      <c r="M14" s="26"/>
    </row>
    <row r="15" spans="2:13">
      <c r="B15" s="26"/>
      <c r="C15" s="27"/>
      <c r="D15" s="42"/>
      <c r="E15" s="28"/>
      <c r="F15" s="27"/>
      <c r="G15" s="28"/>
      <c r="H15" s="36"/>
      <c r="I15" s="36"/>
      <c r="J15" s="36"/>
      <c r="K15" s="43"/>
      <c r="L15" s="27"/>
      <c r="M15" s="26"/>
    </row>
    <row r="16" spans="2:13">
      <c r="B16" s="26"/>
      <c r="C16" s="27"/>
      <c r="D16" s="28"/>
      <c r="E16" s="28"/>
      <c r="F16" s="27"/>
      <c r="G16" s="28"/>
      <c r="H16" s="36"/>
      <c r="I16" s="36"/>
      <c r="J16" s="36"/>
      <c r="K16" s="40"/>
      <c r="L16" s="27"/>
      <c r="M16" s="26"/>
    </row>
    <row r="17" spans="2:25" s="47" customFormat="1">
      <c r="B17" s="44"/>
      <c r="C17" s="45"/>
      <c r="D17" s="46" t="s">
        <v>14</v>
      </c>
      <c r="E17" s="46"/>
      <c r="F17" s="46"/>
      <c r="G17" s="46"/>
      <c r="H17" s="40"/>
      <c r="I17" s="40"/>
      <c r="J17" s="40"/>
      <c r="K17" s="40">
        <f>K9-(SUM(K11:K16))</f>
        <v>0</v>
      </c>
      <c r="L17" s="45"/>
      <c r="M17" s="44"/>
    </row>
    <row r="18" spans="2:25" s="47" customFormat="1">
      <c r="B18" s="44"/>
      <c r="C18" s="45"/>
      <c r="D18" s="46"/>
      <c r="E18" s="46"/>
      <c r="F18" s="46"/>
      <c r="G18" s="46"/>
      <c r="H18" s="40"/>
      <c r="I18" s="40"/>
      <c r="J18" s="40"/>
      <c r="K18" s="40"/>
      <c r="L18" s="45"/>
      <c r="M18" s="44"/>
    </row>
    <row r="19" spans="2:25">
      <c r="B19" s="26"/>
      <c r="C19" s="27"/>
      <c r="D19" s="62" t="s">
        <v>76</v>
      </c>
      <c r="E19" s="62"/>
      <c r="F19" s="62"/>
      <c r="G19" s="62"/>
      <c r="H19" s="36"/>
      <c r="I19" s="36"/>
      <c r="J19" s="36"/>
      <c r="K19" s="48" t="str">
        <f>IF(K17=0," ",IF(K17&gt;VLOOKUP(E13,'HC Income threshold'!A2:D12,4,FALSE),"Move to Section 2","Yes"))</f>
        <v xml:space="preserve"> </v>
      </c>
      <c r="L19" s="27"/>
      <c r="M19" s="26"/>
    </row>
    <row r="20" spans="2:25" ht="4.5" customHeight="1">
      <c r="B20" s="26"/>
      <c r="C20" s="26"/>
      <c r="D20" s="26"/>
      <c r="E20" s="26"/>
      <c r="F20" s="26"/>
      <c r="G20" s="26"/>
      <c r="H20" s="30"/>
      <c r="I20" s="30"/>
      <c r="J20" s="30"/>
      <c r="K20" s="30"/>
      <c r="L20" s="26"/>
      <c r="M20" s="26"/>
      <c r="O20" s="63"/>
      <c r="P20" s="63"/>
      <c r="Q20" s="63"/>
      <c r="R20" s="63"/>
      <c r="S20" s="63"/>
      <c r="T20" s="63"/>
      <c r="U20" s="63"/>
      <c r="V20" s="63"/>
      <c r="W20" s="63"/>
      <c r="X20" s="63"/>
      <c r="Y20" s="63"/>
    </row>
    <row r="21" spans="2:25">
      <c r="D21" s="49"/>
      <c r="E21" s="49"/>
      <c r="F21" s="49"/>
      <c r="G21" s="49"/>
      <c r="O21" s="63"/>
      <c r="P21" s="63"/>
      <c r="Q21" s="63"/>
      <c r="R21" s="63"/>
      <c r="S21" s="63"/>
      <c r="T21" s="63"/>
      <c r="U21" s="63"/>
      <c r="V21" s="63"/>
      <c r="W21" s="63"/>
      <c r="X21" s="63"/>
      <c r="Y21" s="63"/>
    </row>
    <row r="22" spans="2:25" ht="4.2" customHeight="1">
      <c r="B22" s="26"/>
      <c r="C22" s="26"/>
      <c r="D22" s="26"/>
      <c r="E22" s="26"/>
      <c r="F22" s="26"/>
      <c r="G22" s="26"/>
      <c r="H22" s="26"/>
      <c r="I22" s="26"/>
      <c r="J22" s="26"/>
      <c r="K22" s="26"/>
      <c r="L22" s="26"/>
      <c r="M22" s="26"/>
    </row>
    <row r="23" spans="2:25" ht="18">
      <c r="B23" s="26"/>
      <c r="C23" s="27"/>
      <c r="D23" s="60" t="s">
        <v>81</v>
      </c>
      <c r="E23" s="60"/>
      <c r="F23" s="60"/>
      <c r="G23" s="60"/>
      <c r="H23" s="60"/>
      <c r="I23" s="60"/>
      <c r="J23" s="60"/>
      <c r="K23" s="60"/>
      <c r="L23" s="27"/>
      <c r="M23" s="26"/>
    </row>
    <row r="24" spans="2:25">
      <c r="B24" s="26"/>
      <c r="C24" s="27"/>
      <c r="D24" s="28"/>
      <c r="E24" s="28"/>
      <c r="F24" s="28"/>
      <c r="G24" s="28"/>
      <c r="H24" s="29" t="s">
        <v>1</v>
      </c>
      <c r="I24" s="29" t="s">
        <v>2</v>
      </c>
      <c r="J24" s="29" t="s">
        <v>74</v>
      </c>
      <c r="K24" s="29" t="s">
        <v>4</v>
      </c>
      <c r="L24" s="27"/>
      <c r="M24" s="26"/>
    </row>
    <row r="25" spans="2:25">
      <c r="B25" s="26"/>
      <c r="C25" s="27"/>
      <c r="D25" s="28" t="s">
        <v>70</v>
      </c>
      <c r="E25" s="64" t="s">
        <v>69</v>
      </c>
      <c r="F25" s="64"/>
      <c r="G25" s="28"/>
      <c r="H25" s="55"/>
      <c r="I25" s="55"/>
      <c r="J25" s="55"/>
      <c r="K25" s="50" t="str">
        <f>IF(H25&gt;1,(H25*52),(IF(I25&gt;0,(I25*26),(IF(J25&gt;0,(J25*12),"Enter Heating Costs" )))))</f>
        <v>Enter Heating Costs</v>
      </c>
      <c r="L25" s="27"/>
      <c r="M25" s="26"/>
    </row>
    <row r="26" spans="2:25">
      <c r="B26" s="26"/>
      <c r="C26" s="27"/>
      <c r="D26" s="28"/>
      <c r="E26" s="64" t="s">
        <v>69</v>
      </c>
      <c r="F26" s="64"/>
      <c r="G26" s="28"/>
      <c r="H26" s="55"/>
      <c r="I26" s="55"/>
      <c r="J26" s="55"/>
      <c r="K26" s="50" t="str">
        <f>IF(H26&gt;1,(H26*52),(IF(I26&gt;0,(I26*26),(IF(J26&gt;0,(J26*12)," ")))))</f>
        <v xml:space="preserve"> </v>
      </c>
      <c r="L26" s="27"/>
      <c r="M26" s="26"/>
    </row>
    <row r="27" spans="2:25">
      <c r="B27" s="26"/>
      <c r="C27" s="27"/>
      <c r="D27" s="28"/>
      <c r="E27" s="28"/>
      <c r="F27" s="28"/>
      <c r="G27" s="28"/>
      <c r="H27" s="28"/>
      <c r="I27" s="28"/>
      <c r="J27" s="51" t="s">
        <v>78</v>
      </c>
      <c r="K27" s="52">
        <f>SUM(K25:K26)</f>
        <v>0</v>
      </c>
      <c r="L27" s="27"/>
      <c r="M27" s="26"/>
    </row>
    <row r="28" spans="2:25">
      <c r="B28" s="26"/>
      <c r="C28" s="27"/>
      <c r="D28" s="28"/>
      <c r="E28" s="28"/>
      <c r="F28" s="28"/>
      <c r="G28" s="28"/>
      <c r="H28" s="28"/>
      <c r="I28" s="28"/>
      <c r="J28" s="28"/>
      <c r="K28" s="53"/>
      <c r="L28" s="27"/>
      <c r="M28" s="26"/>
    </row>
    <row r="29" spans="2:25">
      <c r="B29" s="26"/>
      <c r="C29" s="27"/>
      <c r="D29" s="66" t="s">
        <v>75</v>
      </c>
      <c r="E29" s="66"/>
      <c r="F29" s="66"/>
      <c r="G29" s="66"/>
      <c r="H29" s="28"/>
      <c r="I29" s="28"/>
      <c r="J29" s="28"/>
      <c r="K29" s="58" t="str">
        <f>IF(K27&gt;1,K27/K17," ")</f>
        <v xml:space="preserve"> </v>
      </c>
      <c r="L29" s="27"/>
      <c r="M29" s="26"/>
    </row>
    <row r="30" spans="2:25">
      <c r="B30" s="26"/>
      <c r="C30" s="27"/>
      <c r="D30" s="59"/>
      <c r="E30" s="59"/>
      <c r="F30" s="59"/>
      <c r="G30" s="59"/>
      <c r="H30" s="59"/>
      <c r="I30" s="59"/>
      <c r="J30" s="59"/>
      <c r="K30" s="53"/>
      <c r="L30" s="27"/>
      <c r="M30" s="26"/>
    </row>
    <row r="31" spans="2:25">
      <c r="B31" s="26"/>
      <c r="C31" s="27"/>
      <c r="D31" s="62" t="s">
        <v>76</v>
      </c>
      <c r="E31" s="62"/>
      <c r="F31" s="62"/>
      <c r="G31" s="62"/>
      <c r="H31" s="28"/>
      <c r="I31" s="28"/>
      <c r="J31" s="28"/>
      <c r="K31" s="48" t="str">
        <f>IF(K19=" "," ",IF(K19="Yes","Yes",IF(K29=" ","Input fuel costs",IF(K29&gt;20%,"Yes","No"))))</f>
        <v xml:space="preserve"> </v>
      </c>
      <c r="L31" s="27"/>
      <c r="M31" s="26"/>
    </row>
    <row r="32" spans="2:25" ht="4.2" customHeight="1">
      <c r="B32" s="26"/>
      <c r="C32" s="26"/>
      <c r="D32" s="26"/>
      <c r="E32" s="26"/>
      <c r="F32" s="26"/>
      <c r="G32" s="26"/>
      <c r="H32" s="26"/>
      <c r="I32" s="26"/>
      <c r="J32" s="26"/>
      <c r="K32" s="26"/>
      <c r="L32" s="26"/>
      <c r="M32" s="26"/>
    </row>
  </sheetData>
  <sheetProtection algorithmName="SHA-512" hashValue="DTav5MaSWRkjdRNnC0xdz66nSLMPQ6I3VT9WTyqUq9y4PuepjCj7hcmXhqTNnkPMg33vjYIzpggR/3wVto7Cpw==" saltValue="nt5fg4hPWvXeuJYrpIV3mw==" spinCount="100000" sheet="1" selectLockedCells="1"/>
  <mergeCells count="12">
    <mergeCell ref="D31:G31"/>
    <mergeCell ref="O20:Y21"/>
    <mergeCell ref="E12:F12"/>
    <mergeCell ref="K12:K13"/>
    <mergeCell ref="E13:F13"/>
    <mergeCell ref="E25:F25"/>
    <mergeCell ref="E26:F26"/>
    <mergeCell ref="D19:G19"/>
    <mergeCell ref="D23:K23"/>
    <mergeCell ref="D29:G29"/>
    <mergeCell ref="D8:E8"/>
    <mergeCell ref="D3:K3"/>
  </mergeCells>
  <conditionalFormatting sqref="J17">
    <cfRule type="containsText" dxfId="10" priority="14" operator="containsText" text="Yes">
      <formula>NOT(ISERROR(SEARCH("Yes",J17)))</formula>
    </cfRule>
  </conditionalFormatting>
  <conditionalFormatting sqref="K19">
    <cfRule type="containsText" dxfId="9" priority="12" operator="containsText" text="Move to Section 2">
      <formula>NOT(ISERROR(SEARCH("Move to Section 2",K19)))</formula>
    </cfRule>
    <cfRule type="containsText" dxfId="8" priority="13" operator="containsText" text="Yes">
      <formula>NOT(ISERROR(SEARCH("Yes",K19)))</formula>
    </cfRule>
    <cfRule type="containsText" dxfId="3" priority="2" operator="containsText" text=" ">
      <formula>NOT(ISERROR(SEARCH(" ",K19)))</formula>
    </cfRule>
  </conditionalFormatting>
  <conditionalFormatting sqref="E12:F12">
    <cfRule type="containsText" dxfId="7" priority="6" operator="containsText" text="Band H">
      <formula>NOT(ISERROR(SEARCH("Band H",E12)))</formula>
    </cfRule>
    <cfRule type="containsText" dxfId="6" priority="7" operator="containsText" text="Band G">
      <formula>NOT(ISERROR(SEARCH("Band G",E12)))</formula>
    </cfRule>
    <cfRule type="containsText" dxfId="5" priority="8" operator="containsText" text="Band F">
      <formula>NOT(ISERROR(SEARCH("Band F",E12)))</formula>
    </cfRule>
    <cfRule type="containsText" dxfId="4" priority="9" operator="containsText" text="Band E">
      <formula>NOT(ISERROR(SEARCH("Band E",E12)))</formula>
    </cfRule>
  </conditionalFormatting>
  <conditionalFormatting sqref="K31">
    <cfRule type="containsText" dxfId="1" priority="4" operator="containsText" text="NO">
      <formula>NOT(ISERROR(SEARCH("NO",K31)))</formula>
    </cfRule>
    <cfRule type="containsText" dxfId="2" priority="5" operator="containsText" text="Yes">
      <formula>NOT(ISERROR(SEARCH("Yes",K31)))</formula>
    </cfRule>
    <cfRule type="containsText" dxfId="0" priority="1" operator="containsText" text=" ">
      <formula>NOT(ISERROR(SEARCH(" ",K31)))</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6A9B2810-20E4-47E2-B168-23F7808D5B50}">
          <x14:formula1>
            <xm:f>'HC Income threshold'!$A$2:$A$12</xm:f>
          </x14:formula1>
          <xm:sqref>E13:F13</xm:sqref>
        </x14:dataValidation>
        <x14:dataValidation type="list" allowBlank="1" showInputMessage="1" showErrorMessage="1" xr:uid="{09A12969-6246-40AF-8F8C-BE3BEC329DC8}">
          <x14:formula1>
            <xm:f>'HC Tax Bands'!$A$4:$A$12</xm:f>
          </x14:formula1>
          <xm:sqref>E12:F12</xm:sqref>
        </x14:dataValidation>
        <x14:dataValidation type="list" allowBlank="1" showInputMessage="1" showErrorMessage="1" xr:uid="{D1E5F731-C67C-4592-B6FF-21AF7242C0AA}">
          <x14:formula1>
            <xm:f>'HC Tax Bands'!$A$16:$A$21</xm:f>
          </x14:formula1>
          <xm:sqref>E25:F26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CE114-A001-478F-B8A5-CC2728D76A3B}">
  <dimension ref="A1:J25"/>
  <sheetViews>
    <sheetView workbookViewId="0">
      <selection activeCell="A2" sqref="A2"/>
    </sheetView>
  </sheetViews>
  <sheetFormatPr defaultRowHeight="14.4"/>
  <cols>
    <col min="1" max="1" width="32" customWidth="1"/>
    <col min="2" max="2" width="13.88671875" style="82" customWidth="1"/>
    <col min="3" max="3" width="16.6640625" style="82" customWidth="1"/>
    <col min="4" max="4" width="48.77734375" bestFit="1" customWidth="1"/>
  </cols>
  <sheetData>
    <row r="1" spans="1:10" ht="15" thickBot="1">
      <c r="A1" s="67" t="s">
        <v>82</v>
      </c>
      <c r="B1" s="68"/>
      <c r="C1" s="69"/>
    </row>
    <row r="2" spans="1:10" ht="43.8" thickBot="1">
      <c r="A2" s="1" t="s">
        <v>17</v>
      </c>
      <c r="B2" s="72" t="s">
        <v>18</v>
      </c>
      <c r="C2" s="73" t="s">
        <v>19</v>
      </c>
    </row>
    <row r="3" spans="1:10">
      <c r="A3" s="2" t="s">
        <v>20</v>
      </c>
      <c r="B3" s="74">
        <v>1071.93</v>
      </c>
      <c r="C3" s="75">
        <v>803.94</v>
      </c>
    </row>
    <row r="4" spans="1:10">
      <c r="A4" s="3" t="s">
        <v>0</v>
      </c>
      <c r="B4" s="76"/>
      <c r="C4" s="77"/>
    </row>
    <row r="5" spans="1:10">
      <c r="A5" s="4" t="s">
        <v>21</v>
      </c>
      <c r="B5" s="74">
        <v>1286.32</v>
      </c>
      <c r="C5" s="75">
        <v>964.73</v>
      </c>
      <c r="D5" s="5"/>
      <c r="E5" s="6"/>
      <c r="F5" s="7"/>
      <c r="G5" s="7"/>
      <c r="H5" s="7"/>
      <c r="I5" s="6"/>
      <c r="J5" s="7"/>
    </row>
    <row r="6" spans="1:10">
      <c r="A6" s="4" t="s">
        <v>11</v>
      </c>
      <c r="B6" s="74">
        <v>1500.71</v>
      </c>
      <c r="C6" s="75">
        <v>1125.53</v>
      </c>
      <c r="D6" s="7"/>
      <c r="E6" s="6"/>
      <c r="F6" s="7"/>
      <c r="G6" s="7"/>
      <c r="H6" s="7"/>
      <c r="I6" s="7"/>
      <c r="J6" s="7"/>
    </row>
    <row r="7" spans="1:10">
      <c r="A7" s="4" t="s">
        <v>22</v>
      </c>
      <c r="B7" s="74">
        <v>1715.09</v>
      </c>
      <c r="C7" s="75">
        <v>1286.32</v>
      </c>
      <c r="D7" s="7"/>
      <c r="E7" s="6"/>
      <c r="F7" s="7"/>
      <c r="G7" s="7"/>
      <c r="H7" s="7"/>
      <c r="I7" s="7"/>
      <c r="J7" s="7"/>
    </row>
    <row r="8" spans="1:10">
      <c r="A8" s="4" t="s">
        <v>23</v>
      </c>
      <c r="B8" s="74">
        <v>1929.48</v>
      </c>
      <c r="C8" s="75">
        <v>1447.1</v>
      </c>
      <c r="D8" s="7"/>
      <c r="E8" s="6"/>
      <c r="F8" s="7"/>
      <c r="G8" s="7"/>
      <c r="H8" s="7"/>
      <c r="I8" s="7"/>
      <c r="J8" s="7"/>
    </row>
    <row r="9" spans="1:10">
      <c r="A9" s="56" t="s">
        <v>24</v>
      </c>
      <c r="B9" s="74">
        <v>2489.08</v>
      </c>
      <c r="C9" s="75">
        <v>1866.81</v>
      </c>
      <c r="D9" s="7"/>
      <c r="E9" s="7"/>
      <c r="F9" s="7"/>
      <c r="G9" s="7"/>
      <c r="H9" s="7"/>
      <c r="I9" s="7"/>
      <c r="J9" s="7"/>
    </row>
    <row r="10" spans="1:10">
      <c r="A10" s="56" t="s">
        <v>25</v>
      </c>
      <c r="B10" s="74">
        <v>3044.71</v>
      </c>
      <c r="C10" s="75">
        <v>2283.52</v>
      </c>
      <c r="D10" s="7"/>
      <c r="E10" s="7"/>
      <c r="F10" s="7"/>
      <c r="G10" s="7"/>
      <c r="H10" s="7"/>
      <c r="I10" s="7"/>
      <c r="J10" s="7"/>
    </row>
    <row r="11" spans="1:10">
      <c r="A11" s="56" t="s">
        <v>26</v>
      </c>
      <c r="B11" s="74">
        <v>3632.06</v>
      </c>
      <c r="C11" s="75">
        <v>2724.04</v>
      </c>
      <c r="D11" s="7"/>
      <c r="E11" s="7"/>
      <c r="F11" s="7"/>
      <c r="G11" s="7"/>
      <c r="H11" s="7"/>
      <c r="I11" s="7"/>
      <c r="J11" s="7"/>
    </row>
    <row r="12" spans="1:10" ht="15" thickBot="1">
      <c r="A12" s="57" t="s">
        <v>27</v>
      </c>
      <c r="B12" s="78">
        <v>4501.2</v>
      </c>
      <c r="C12" s="79">
        <v>3375.89</v>
      </c>
      <c r="D12" s="7"/>
      <c r="E12" s="7"/>
      <c r="F12" s="7"/>
      <c r="G12" s="7"/>
      <c r="H12" s="7"/>
      <c r="I12" s="7"/>
      <c r="J12" s="7"/>
    </row>
    <row r="13" spans="1:10">
      <c r="B13" s="80"/>
      <c r="C13" s="81"/>
      <c r="D13" s="7"/>
      <c r="E13" s="7"/>
      <c r="F13" s="7"/>
      <c r="G13" s="7"/>
      <c r="H13" s="7"/>
      <c r="I13" s="7"/>
      <c r="J13" s="7"/>
    </row>
    <row r="14" spans="1:10">
      <c r="B14" s="80"/>
      <c r="C14" s="80"/>
    </row>
    <row r="15" spans="1:10">
      <c r="A15" t="s">
        <v>28</v>
      </c>
      <c r="B15" s="80"/>
      <c r="C15" s="80"/>
    </row>
    <row r="16" spans="1:10">
      <c r="A16" t="s">
        <v>69</v>
      </c>
    </row>
    <row r="17" spans="1:1">
      <c r="A17" t="s">
        <v>67</v>
      </c>
    </row>
    <row r="18" spans="1:1">
      <c r="A18" t="s">
        <v>68</v>
      </c>
    </row>
    <row r="19" spans="1:1">
      <c r="A19" t="s">
        <v>71</v>
      </c>
    </row>
    <row r="20" spans="1:1">
      <c r="A20" t="s">
        <v>72</v>
      </c>
    </row>
    <row r="21" spans="1:1">
      <c r="A21" t="s">
        <v>79</v>
      </c>
    </row>
    <row r="23" spans="1:1">
      <c r="A23" t="s">
        <v>69</v>
      </c>
    </row>
    <row r="24" spans="1:1">
      <c r="A24" t="s">
        <v>73</v>
      </c>
    </row>
    <row r="25" spans="1:1">
      <c r="A25" t="s">
        <v>77</v>
      </c>
    </row>
  </sheetData>
  <mergeCells count="1">
    <mergeCell ref="A1:C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7B5DC-E0E9-4AF6-A106-46106AAB27DC}">
  <dimension ref="A1:M24"/>
  <sheetViews>
    <sheetView workbookViewId="0">
      <selection activeCell="H16" sqref="H16"/>
    </sheetView>
  </sheetViews>
  <sheetFormatPr defaultRowHeight="14.4"/>
  <cols>
    <col min="1" max="1" width="18.88671875" bestFit="1" customWidth="1"/>
    <col min="2" max="2" width="18.109375" customWidth="1"/>
    <col min="3" max="3" width="18.88671875" customWidth="1"/>
    <col min="4" max="4" width="20.109375" customWidth="1"/>
  </cols>
  <sheetData>
    <row r="1" spans="1:13" s="11" customFormat="1" ht="58.2" thickBot="1">
      <c r="A1" s="8" t="s">
        <v>15</v>
      </c>
      <c r="B1" s="9" t="s">
        <v>29</v>
      </c>
      <c r="C1" s="9" t="s">
        <v>30</v>
      </c>
      <c r="D1" s="10" t="s">
        <v>31</v>
      </c>
      <c r="F1" s="70" t="s">
        <v>32</v>
      </c>
      <c r="G1" s="70"/>
      <c r="H1" s="70"/>
      <c r="I1" s="70"/>
      <c r="J1" s="70"/>
      <c r="K1" s="70"/>
      <c r="L1" s="70"/>
      <c r="M1" s="70"/>
    </row>
    <row r="2" spans="1:13" s="11" customFormat="1">
      <c r="A2" s="11" t="s">
        <v>0</v>
      </c>
      <c r="F2" s="70"/>
      <c r="G2" s="70"/>
      <c r="H2" s="70"/>
      <c r="I2" s="70"/>
      <c r="J2" s="70"/>
      <c r="K2" s="70"/>
      <c r="L2" s="70"/>
      <c r="M2" s="70"/>
    </row>
    <row r="3" spans="1:13" ht="15" thickBot="1">
      <c r="A3" s="12" t="s">
        <v>33</v>
      </c>
      <c r="B3" s="13" t="s">
        <v>34</v>
      </c>
      <c r="C3" s="14">
        <v>1395</v>
      </c>
      <c r="D3" s="15">
        <v>10695</v>
      </c>
      <c r="F3" s="70"/>
      <c r="G3" s="70"/>
      <c r="H3" s="70"/>
      <c r="I3" s="70"/>
      <c r="J3" s="70"/>
      <c r="K3" s="70"/>
      <c r="L3" s="70"/>
      <c r="M3" s="70"/>
    </row>
    <row r="4" spans="1:13" ht="15" thickBot="1">
      <c r="A4" s="16" t="s">
        <v>16</v>
      </c>
      <c r="B4" s="17" t="s">
        <v>35</v>
      </c>
      <c r="C4" s="18">
        <v>1830</v>
      </c>
      <c r="D4" s="19">
        <v>14030</v>
      </c>
      <c r="F4" s="70"/>
      <c r="G4" s="70"/>
      <c r="H4" s="70"/>
      <c r="I4" s="70"/>
      <c r="J4" s="70"/>
      <c r="K4" s="70"/>
      <c r="L4" s="70"/>
      <c r="M4" s="70"/>
    </row>
    <row r="5" spans="1:13" ht="15" thickBot="1">
      <c r="A5" s="12" t="s">
        <v>36</v>
      </c>
      <c r="B5" s="13" t="s">
        <v>37</v>
      </c>
      <c r="C5" s="14">
        <v>2250</v>
      </c>
      <c r="D5" s="15">
        <v>17250</v>
      </c>
      <c r="F5" s="70"/>
      <c r="G5" s="70"/>
      <c r="H5" s="70"/>
      <c r="I5" s="70"/>
      <c r="J5" s="70"/>
      <c r="K5" s="70"/>
      <c r="L5" s="70"/>
      <c r="M5" s="70"/>
    </row>
    <row r="6" spans="1:13" ht="15" thickBot="1">
      <c r="A6" s="16" t="s">
        <v>38</v>
      </c>
      <c r="B6" s="17" t="s">
        <v>39</v>
      </c>
      <c r="C6" s="18">
        <v>2700</v>
      </c>
      <c r="D6" s="19">
        <v>20700</v>
      </c>
    </row>
    <row r="7" spans="1:13" ht="15" thickBot="1">
      <c r="A7" s="12" t="s">
        <v>40</v>
      </c>
      <c r="B7" s="13" t="s">
        <v>41</v>
      </c>
      <c r="C7" s="14">
        <v>3150</v>
      </c>
      <c r="D7" s="15">
        <v>24150</v>
      </c>
    </row>
    <row r="8" spans="1:13" ht="15" thickBot="1">
      <c r="A8" s="16" t="s">
        <v>42</v>
      </c>
      <c r="B8" s="17" t="s">
        <v>43</v>
      </c>
      <c r="C8" s="18">
        <v>2280</v>
      </c>
      <c r="D8" s="19">
        <v>17480</v>
      </c>
    </row>
    <row r="9" spans="1:13" ht="15" thickBot="1">
      <c r="A9" s="12" t="s">
        <v>44</v>
      </c>
      <c r="B9" s="13" t="s">
        <v>45</v>
      </c>
      <c r="C9" s="14">
        <v>2730</v>
      </c>
      <c r="D9" s="15">
        <v>20930</v>
      </c>
    </row>
    <row r="10" spans="1:13" ht="15" thickBot="1">
      <c r="A10" s="16" t="s">
        <v>46</v>
      </c>
      <c r="B10" s="17" t="s">
        <v>47</v>
      </c>
      <c r="C10" s="18">
        <v>3165</v>
      </c>
      <c r="D10" s="19">
        <v>24265</v>
      </c>
    </row>
    <row r="11" spans="1:13" ht="15" thickBot="1">
      <c r="A11" s="12" t="s">
        <v>48</v>
      </c>
      <c r="B11" s="13" t="s">
        <v>49</v>
      </c>
      <c r="C11" s="14">
        <v>3615</v>
      </c>
      <c r="D11" s="15">
        <v>27715</v>
      </c>
    </row>
    <row r="12" spans="1:13" ht="15" thickBot="1">
      <c r="A12" s="16" t="s">
        <v>50</v>
      </c>
      <c r="B12" s="17" t="s">
        <v>51</v>
      </c>
      <c r="C12" s="18">
        <v>4020</v>
      </c>
      <c r="D12" s="19">
        <v>30820</v>
      </c>
    </row>
    <row r="15" spans="1:13">
      <c r="A15" s="71" t="s">
        <v>52</v>
      </c>
      <c r="B15" s="71"/>
      <c r="C15" s="71"/>
      <c r="D15" s="71"/>
    </row>
    <row r="16" spans="1:13">
      <c r="A16" s="71" t="s">
        <v>53</v>
      </c>
      <c r="B16" s="71"/>
      <c r="C16" s="71"/>
      <c r="D16" s="71"/>
    </row>
    <row r="17" spans="1:4" ht="41.4">
      <c r="A17" s="20" t="s">
        <v>54</v>
      </c>
      <c r="B17" s="20" t="s">
        <v>55</v>
      </c>
      <c r="C17" s="20" t="s">
        <v>56</v>
      </c>
      <c r="D17" s="20" t="s">
        <v>57</v>
      </c>
    </row>
    <row r="18" spans="1:4" ht="15" thickBot="1">
      <c r="A18" s="21" t="s">
        <v>58</v>
      </c>
      <c r="B18" s="22">
        <v>0</v>
      </c>
      <c r="C18" s="22">
        <v>0.12</v>
      </c>
      <c r="D18" s="22">
        <v>0.02</v>
      </c>
    </row>
    <row r="19" spans="1:4" ht="15" thickBot="1">
      <c r="A19" s="21" t="s">
        <v>59</v>
      </c>
      <c r="B19" s="22">
        <v>0</v>
      </c>
      <c r="C19" s="23">
        <v>5.8500000000000003E-2</v>
      </c>
      <c r="D19" s="22">
        <v>0.02</v>
      </c>
    </row>
    <row r="20" spans="1:4" ht="15" thickBot="1">
      <c r="A20" s="21" t="s">
        <v>60</v>
      </c>
      <c r="B20" s="21" t="s">
        <v>61</v>
      </c>
      <c r="C20" s="21" t="s">
        <v>61</v>
      </c>
      <c r="D20" s="21" t="s">
        <v>61</v>
      </c>
    </row>
    <row r="21" spans="1:4" ht="15" thickBot="1">
      <c r="A21" s="21" t="s">
        <v>62</v>
      </c>
      <c r="B21" s="22">
        <v>0</v>
      </c>
      <c r="C21" s="22">
        <v>0.12</v>
      </c>
      <c r="D21" s="22">
        <v>0.02</v>
      </c>
    </row>
    <row r="22" spans="1:4" ht="15" thickBot="1">
      <c r="A22" s="21" t="s">
        <v>63</v>
      </c>
      <c r="B22" s="22">
        <v>0</v>
      </c>
      <c r="C22" s="22">
        <v>0.02</v>
      </c>
      <c r="D22" s="22">
        <v>0.02</v>
      </c>
    </row>
    <row r="23" spans="1:4" ht="15" thickBot="1">
      <c r="A23" s="21" t="s">
        <v>64</v>
      </c>
      <c r="B23" s="22">
        <v>0</v>
      </c>
      <c r="C23" s="22">
        <v>0.12</v>
      </c>
      <c r="D23" s="22">
        <v>0.02</v>
      </c>
    </row>
    <row r="24" spans="1:4" ht="15" thickBot="1">
      <c r="A24" s="21" t="s">
        <v>65</v>
      </c>
      <c r="B24" s="22">
        <v>0</v>
      </c>
      <c r="C24" s="22">
        <v>0.02</v>
      </c>
      <c r="D24" s="22">
        <v>0.02</v>
      </c>
    </row>
  </sheetData>
  <mergeCells count="3">
    <mergeCell ref="F1:M5"/>
    <mergeCell ref="A15:D15"/>
    <mergeCell ref="A16:D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ECO Flex Calculator</vt:lpstr>
      <vt:lpstr>HC Tax Bands</vt:lpstr>
      <vt:lpstr>HC Income threshold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Isla MacMillan</dc:creator>
  <cp:lastModifiedBy>Isla MacMillan</cp:lastModifiedBy>
  <dcterms:created xsi:type="dcterms:W3CDTF">2022-09-09T11:55:54Z</dcterms:created>
  <dcterms:modified xsi:type="dcterms:W3CDTF">2023-08-01T13:16:51Z</dcterms:modified>
</cp:coreProperties>
</file>