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490" windowHeight="8925" tabRatio="912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<sst xmlns="http://schemas.openxmlformats.org/spreadsheetml/2006/main" count="768" uniqueCount="46">
  <si>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</si>
  <si>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</si>
  <si>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</si>
  <si>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</si>
  <si>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</si>
  <si>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</si>
  <si>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</si>
  <si>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</si>
  <si>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DAY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</si>
  <si>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</si>
  <si>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</si>
  <si>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</si>
  <si>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</si>
  <si>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</si>
  <si>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</si>
  <si>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</si>
  <si>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>MON</t>
  </si>
  <si>
    <t>TUES</t>
  </si>
  <si>
    <t>WED</t>
  </si>
  <si>
    <t>THURS</t>
  </si>
  <si>
    <t>FRI</t>
  </si>
  <si>
    <t xml:space="preserve">  Balance c/forward</t>
  </si>
  <si>
    <t xml:space="preserve">  I hereby certify that this is a true record of my attendance.</t>
  </si>
  <si>
    <t>Date :</t>
  </si>
  <si>
    <t>Std Hours</t>
  </si>
  <si>
    <t>Holiday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</si>
  <si>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</si>
  <si>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</si>
  <si>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</si>
  <si>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</si>
  <si>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</si>
  <si>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</si>
  <si>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</si>
  <si>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</si>
  <si>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</si>
  <si>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</si>
  <si>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</si>
  <si>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</si>
  <si>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Type Here</t>
  </si>
  <si>
    <t>Public Holiday</t>
  </si>
  <si>
    <t>Leave Allowance:</t>
  </si>
  <si>
    <t>Checked By:</t>
  </si>
  <si>
    <t>Checked By|:</t>
  </si>
  <si>
    <t>Signature:</t>
  </si>
  <si>
    <t>Approved and Authorised by :</t>
  </si>
  <si>
    <t xml:space="preserve"> Approved and Authorised by 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</si>
</sst>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3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4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6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6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20" fontId="13" fillId="0" borderId="27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20" fontId="13" fillId="0" borderId="28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20" fontId="13" fillId="0" borderId="29" xfId="0" applyNumberFormat="1" applyFont="1" applyBorder="1" applyAlignment="1">
      <alignment/>
    </xf>
    <xf numFmtId="20" fontId="13" fillId="0" borderId="30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9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0" fontId="13" fillId="0" borderId="31" xfId="0" applyNumberFormat="1" applyFont="1" applyBorder="1" applyAlignment="1">
      <alignment/>
    </xf>
    <xf numFmtId="20" fontId="13" fillId="0" borderId="32" xfId="0" applyNumberFormat="1" applyFont="1" applyBorder="1" applyAlignment="1">
      <alignment/>
    </xf>
    <xf numFmtId="20" fontId="13" fillId="0" borderId="21" xfId="0" applyNumberFormat="1" applyFont="1" applyBorder="1" applyAlignment="1">
      <alignment/>
    </xf>
    <xf numFmtId="14" fontId="11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164" fontId="13" fillId="0" borderId="32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/>
    </xf>
    <xf numFmtId="20" fontId="13" fillId="0" borderId="33" xfId="0" applyNumberFormat="1" applyFont="1" applyBorder="1" applyAlignment="1">
      <alignment/>
    </xf>
    <xf numFmtId="0" fontId="0" fillId="0" borderId="15" xfId="0" applyFont="1" applyBorder="1" applyAlignment="1">
      <alignment/>
    </xf>
    <xf numFmtId="20" fontId="13" fillId="0" borderId="22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7">
      <selection activeCell="B11" sqref="B11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7109375" style="48" customWidth="1"/>
    <col min="16" max="16384" width="9.140625" style="48" customWidth="1"/>
  </cols>
  <sheetData>
    <row r="1" spans="1:18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.75">
      <c r="A3" s="28" t="s">
        <v>27</v>
      </c>
      <c r="B3" s="79" t="s">
        <v>38</v>
      </c>
      <c r="C3" s="77"/>
      <c r="D3" s="78"/>
      <c r="E3" s="4"/>
      <c r="F3" s="4"/>
      <c r="G3" s="94"/>
      <c r="H3" s="5"/>
      <c r="I3" s="127"/>
      <c r="J3" s="93"/>
      <c r="K3" s="93"/>
      <c r="L3" s="93"/>
      <c r="M3" s="6"/>
      <c r="N3" s="120" t="s">
        <v>2</v>
      </c>
      <c r="O3" s="122">
        <v>1</v>
      </c>
      <c r="P3" s="41"/>
      <c r="Q3" s="45"/>
      <c r="R3" s="45"/>
      <c r="S3" s="50"/>
      <c r="T3" s="50"/>
      <c r="U3" s="50"/>
    </row>
    <row r="4" spans="1:21" ht="15.75">
      <c r="A4" s="28" t="s">
        <v>30</v>
      </c>
      <c r="B4" s="12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42779</v>
      </c>
      <c r="P4" s="90"/>
      <c r="Q4" s="45"/>
      <c r="R4" s="45"/>
      <c r="S4" s="50"/>
      <c r="T4" s="50"/>
      <c r="U4" s="50"/>
    </row>
    <row r="5" spans="1:21" ht="15.75">
      <c r="A5" s="28" t="s">
        <v>28</v>
      </c>
      <c r="B5" s="55"/>
      <c r="C5" s="76" t="s">
        <v>38</v>
      </c>
      <c r="D5" s="78"/>
      <c r="E5" s="78"/>
      <c r="F5" s="78"/>
      <c r="G5" s="80"/>
      <c r="H5" s="80"/>
      <c r="I5" s="9"/>
      <c r="J5" s="14"/>
      <c r="K5" s="14"/>
      <c r="L5" s="14"/>
      <c r="M5" s="66" t="s">
        <v>24</v>
      </c>
      <c r="N5" s="75">
        <v>0.2916666666666667</v>
      </c>
      <c r="O5" s="65"/>
      <c r="P5" s="91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150" t="s">
        <v>40</v>
      </c>
      <c r="N6" s="150"/>
      <c r="O6" s="130">
        <v>27</v>
      </c>
      <c r="P6" s="134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15</v>
      </c>
      <c r="M10" s="74">
        <v>0</v>
      </c>
      <c r="N10" s="126"/>
      <c r="O10" s="43"/>
      <c r="P10" s="50"/>
      <c r="Q10" s="50"/>
      <c r="R10" s="50"/>
    </row>
    <row r="11" spans="1:18" ht="12.75">
      <c r="A11" s="101">
        <v>42752</v>
      </c>
      <c r="B11" s="102" t="s">
        <v>16</v>
      </c>
      <c r="C11" s="108">
        <v>0.375</v>
      </c>
      <c r="D11" s="103">
        <v>0.5416666666666666</v>
      </c>
      <c r="E11" s="103">
        <v>0.5833333333333334</v>
      </c>
      <c r="F11" s="108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42753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>IF(ISBLANK(C12),0,(MIN(D12,TIME(20,0,0))-MAX(C12,TIME(6,0,0))))+IF(ISBLANK(E12),0,(MIN(F12,TIME(20,0,0))-MAX(E12,TIME(6,0,0))))+IF(ISBLANK(G12),0,(MIN(H12,TIME(20,0,0))-(MIN(MAX(G12,TIME(6,0,0)),TIME(20,0,0)))))</f>
        <v>0.29166666666666663</v>
      </c>
      <c r="M12" s="109">
        <f aca="true" t="shared" si="1" ref="M12:M30">M11+K12</f>
        <v>0</v>
      </c>
      <c r="N12" s="110"/>
      <c r="O12" s="43"/>
      <c r="P12" s="50"/>
      <c r="Q12" s="50"/>
      <c r="R12" s="50"/>
    </row>
    <row r="13" spans="1:18" ht="12.75">
      <c r="A13" s="106">
        <f aca="true" t="shared" si="2" ref="A13:A20">A12+1</f>
        <v>42754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aca="true" t="shared" si="3" ref="L13:L30">IF(ISBLANK(C13),0,(MIN(D13,TIME(20,0,0))-MAX(C13,TIME(6,0,0))))+IF(ISBLANK(E13),0,(MIN(F13,TIME(20,0,0))-MAX(E13,TIME(6,0,0))))+IF(ISBLANK(G13),0,(MIN(H13,TIME(20,0,0))-(MIN(MAX(G13,TIME(6,0,0)),TIME(20,0,0)))))</f>
        <v>0.29166666666666663</v>
      </c>
      <c r="M13" s="109">
        <f t="shared" si="1"/>
        <v>0</v>
      </c>
      <c r="N13" s="110"/>
      <c r="O13" s="43"/>
      <c r="P13" s="50"/>
      <c r="Q13" s="50"/>
      <c r="R13" s="50"/>
    </row>
    <row r="14" spans="1:18" ht="12.75">
      <c r="A14" s="106">
        <f t="shared" si="2"/>
        <v>42755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3"/>
        <v>0.29166666666666663</v>
      </c>
      <c r="M14" s="109">
        <f t="shared" si="1"/>
        <v>0</v>
      </c>
      <c r="N14" s="110"/>
      <c r="O14" s="43"/>
      <c r="P14" s="50"/>
      <c r="Q14" s="50"/>
      <c r="R14" s="50"/>
    </row>
    <row r="15" spans="1:18" ht="12.75">
      <c r="A15" s="142">
        <f t="shared" si="2"/>
        <v>42756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3"/>
        <v>0.29166666666666663</v>
      </c>
      <c r="M15" s="143">
        <f t="shared" si="1"/>
        <v>0</v>
      </c>
      <c r="N15" s="116"/>
      <c r="O15" s="43"/>
      <c r="P15" s="50"/>
      <c r="Q15" s="50"/>
      <c r="R15" s="50"/>
    </row>
    <row r="16" spans="1:18" ht="12.75">
      <c r="A16" s="138">
        <f>A15+3</f>
        <v>42759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3"/>
        <v>0.29166666666666663</v>
      </c>
      <c r="M16" s="140">
        <f t="shared" si="1"/>
        <v>0</v>
      </c>
      <c r="N16" s="141"/>
      <c r="O16" s="43"/>
      <c r="P16" s="50"/>
      <c r="Q16" s="50"/>
      <c r="R16" s="50"/>
    </row>
    <row r="17" spans="1:18" ht="12.75">
      <c r="A17" s="106">
        <f>A16+1</f>
        <v>42760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3"/>
        <v>0.29166666666666663</v>
      </c>
      <c r="M17" s="109">
        <f t="shared" si="1"/>
        <v>0</v>
      </c>
      <c r="N17" s="110"/>
      <c r="O17" s="43"/>
      <c r="P17" s="50"/>
      <c r="Q17" s="50"/>
      <c r="R17" s="50"/>
    </row>
    <row r="18" spans="1:18" ht="12.75">
      <c r="A18" s="106">
        <f t="shared" si="2"/>
        <v>42761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3"/>
        <v>0.29166666666666663</v>
      </c>
      <c r="M18" s="109">
        <f t="shared" si="1"/>
        <v>0</v>
      </c>
      <c r="N18" s="110"/>
      <c r="O18" s="43"/>
      <c r="P18" s="50"/>
      <c r="Q18" s="50"/>
      <c r="R18" s="50"/>
    </row>
    <row r="19" spans="1:18" ht="12.75">
      <c r="A19" s="106">
        <f t="shared" si="2"/>
        <v>42762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3"/>
        <v>0.29166666666666663</v>
      </c>
      <c r="M19" s="109">
        <f t="shared" si="1"/>
        <v>0</v>
      </c>
      <c r="N19" s="110"/>
      <c r="O19" s="43"/>
      <c r="P19" s="50"/>
      <c r="Q19" s="50"/>
      <c r="R19" s="50"/>
    </row>
    <row r="20" spans="1:18" ht="12.75">
      <c r="A20" s="142">
        <f t="shared" si="2"/>
        <v>42763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3"/>
        <v>0.29166666666666663</v>
      </c>
      <c r="M20" s="143">
        <f t="shared" si="1"/>
        <v>0</v>
      </c>
      <c r="N20" s="116"/>
      <c r="O20" s="43"/>
      <c r="P20" s="50"/>
      <c r="Q20" s="50"/>
      <c r="R20" s="50"/>
    </row>
    <row r="21" spans="1:18" ht="12.75">
      <c r="A21" s="138">
        <f>A20+3</f>
        <v>42766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3"/>
        <v>0.29166666666666663</v>
      </c>
      <c r="M21" s="140">
        <f t="shared" si="1"/>
        <v>0</v>
      </c>
      <c r="N21" s="141"/>
      <c r="O21" s="43"/>
      <c r="P21" s="50"/>
      <c r="Q21" s="50"/>
      <c r="R21" s="50"/>
    </row>
    <row r="22" spans="1:18" ht="12.75">
      <c r="A22" s="106">
        <f>A21+1</f>
        <v>42767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3"/>
        <v>0.29166666666666663</v>
      </c>
      <c r="M22" s="109">
        <f t="shared" si="1"/>
        <v>0</v>
      </c>
      <c r="N22" s="110"/>
      <c r="O22" s="43"/>
      <c r="P22" s="50"/>
      <c r="Q22" s="50"/>
      <c r="R22" s="50"/>
    </row>
    <row r="23" spans="1:18" ht="12.75">
      <c r="A23" s="106">
        <f aca="true" t="shared" si="4" ref="A23:A30">A22+1</f>
        <v>42768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3"/>
        <v>0.29166666666666663</v>
      </c>
      <c r="M23" s="109">
        <f t="shared" si="1"/>
        <v>0</v>
      </c>
      <c r="N23" s="110"/>
      <c r="O23" s="43"/>
      <c r="P23" s="50"/>
      <c r="Q23" s="50"/>
      <c r="R23" s="50"/>
    </row>
    <row r="24" spans="1:18" ht="12.75">
      <c r="A24" s="106">
        <f t="shared" si="4"/>
        <v>42769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3"/>
        <v>0.29166666666666663</v>
      </c>
      <c r="M24" s="109">
        <f t="shared" si="1"/>
        <v>0</v>
      </c>
      <c r="N24" s="110"/>
      <c r="O24" s="43"/>
      <c r="P24" s="50"/>
      <c r="Q24" s="50"/>
      <c r="R24" s="50"/>
    </row>
    <row r="25" spans="1:18" ht="12.75">
      <c r="A25" s="142">
        <f t="shared" si="4"/>
        <v>42770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3"/>
        <v>0.29166666666666663</v>
      </c>
      <c r="M25" s="143">
        <f t="shared" si="1"/>
        <v>0</v>
      </c>
      <c r="N25" s="116"/>
      <c r="O25" s="43"/>
      <c r="P25" s="50"/>
      <c r="Q25" s="50"/>
      <c r="R25" s="50"/>
    </row>
    <row r="26" spans="1:18" ht="12.75">
      <c r="A26" s="138">
        <f>A25+3</f>
        <v>42773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3"/>
        <v>0.29166666666666663</v>
      </c>
      <c r="M26" s="140">
        <f t="shared" si="1"/>
        <v>0</v>
      </c>
      <c r="N26" s="141"/>
      <c r="O26" s="43"/>
      <c r="P26" s="50"/>
      <c r="Q26" s="50"/>
      <c r="R26" s="50"/>
    </row>
    <row r="27" spans="1:18" ht="12.75">
      <c r="A27" s="106">
        <f>A26+1</f>
        <v>42774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3"/>
        <v>0.29166666666666663</v>
      </c>
      <c r="M27" s="109">
        <f t="shared" si="1"/>
        <v>0</v>
      </c>
      <c r="N27" s="110"/>
      <c r="O27" s="43"/>
      <c r="P27" s="50"/>
      <c r="Q27" s="50"/>
      <c r="R27" s="50"/>
    </row>
    <row r="28" spans="1:18" ht="12.75">
      <c r="A28" s="106">
        <f t="shared" si="4"/>
        <v>42775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3"/>
        <v>0.29166666666666663</v>
      </c>
      <c r="M28" s="109">
        <f t="shared" si="1"/>
        <v>0</v>
      </c>
      <c r="N28" s="110"/>
      <c r="O28" s="43"/>
      <c r="P28" s="50"/>
      <c r="Q28" s="50"/>
      <c r="R28" s="50"/>
    </row>
    <row r="29" spans="1:18" ht="12.75">
      <c r="A29" s="106">
        <f t="shared" si="4"/>
        <v>42776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3"/>
        <v>0.29166666666666663</v>
      </c>
      <c r="M29" s="109">
        <f t="shared" si="1"/>
        <v>0</v>
      </c>
      <c r="N29" s="110"/>
      <c r="O29" s="60"/>
      <c r="P29" s="50"/>
      <c r="Q29" s="50"/>
      <c r="R29" s="50"/>
    </row>
    <row r="30" spans="1:18" ht="13.5" thickBot="1">
      <c r="A30" s="111">
        <f t="shared" si="4"/>
        <v>42777</v>
      </c>
      <c r="B30" s="112" t="s">
        <v>20</v>
      </c>
      <c r="C30" s="108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3"/>
        <v>0.29166666666666663</v>
      </c>
      <c r="M30" s="115">
        <f t="shared" si="1"/>
        <v>0</v>
      </c>
      <c r="N30" s="116"/>
      <c r="O30" s="60" t="s">
        <v>25</v>
      </c>
      <c r="P30" s="5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2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129" t="s">
        <v>43</v>
      </c>
      <c r="J32" s="8"/>
      <c r="K32" s="8"/>
      <c r="L32" s="8"/>
      <c r="M32" s="63"/>
      <c r="N32"/>
      <c r="O32" s="87">
        <f>O6+N31</f>
        <v>27</v>
      </c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33" t="s">
        <v>41</v>
      </c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3">
    <mergeCell ref="B38:C38"/>
    <mergeCell ref="I8:J8"/>
    <mergeCell ref="M6:N6"/>
  </mergeCells>
  <conditionalFormatting sqref="A11:A30">
    <cfRule type="cellIs" priority="1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9">
      <selection activeCell="B38" sqref="B38:C38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28125" style="53" bestFit="1" customWidth="1"/>
    <col min="12" max="12" width="10.57421875" style="53" customWidth="1"/>
    <col min="13" max="14" width="9.7109375" style="53" customWidth="1"/>
    <col min="15" max="15" width="10.7109375" style="53" customWidth="1"/>
    <col min="16" max="16384" width="9.140625" style="53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10</v>
      </c>
      <c r="P3" s="41"/>
      <c r="Q3" s="45"/>
      <c r="R3" s="45"/>
    </row>
    <row r="4" spans="1:18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43031</v>
      </c>
      <c r="P4" s="69"/>
      <c r="Q4" s="45"/>
      <c r="R4" s="45"/>
    </row>
    <row r="5" spans="1:18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9'!$M$31</f>
        <v>0</v>
      </c>
      <c r="N10" s="119">
        <f>'Period 9'!N31</f>
        <v>0</v>
      </c>
      <c r="O10" s="43"/>
    </row>
    <row r="11" spans="1:15" ht="12.75">
      <c r="A11" s="101">
        <f>'Period 9'!O4+1</f>
        <v>43004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43005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43006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43007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43008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43011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43012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43013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43014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43015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43018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43019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43020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43021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43022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43025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43026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43027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43028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43029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9'!O32-SUM(N11:N30)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7">
      <selection activeCell="B38" sqref="B38:C38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28125" style="53" bestFit="1" customWidth="1"/>
    <col min="12" max="12" width="10.57421875" style="53" customWidth="1"/>
    <col min="13" max="14" width="9.7109375" style="53" customWidth="1"/>
    <col min="15" max="15" width="10.421875" style="53" customWidth="1"/>
    <col min="16" max="16384" width="9.140625" style="53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11</v>
      </c>
      <c r="P3" s="41"/>
      <c r="Q3" s="45"/>
      <c r="R3" s="45"/>
    </row>
    <row r="4" spans="1:18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43059</v>
      </c>
      <c r="P4" s="69"/>
      <c r="Q4" s="45"/>
      <c r="R4" s="45"/>
    </row>
    <row r="5" spans="1:18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10'!$M$31</f>
        <v>0</v>
      </c>
      <c r="N10" s="119">
        <f>'Period 10'!N31</f>
        <v>0</v>
      </c>
      <c r="O10" s="43"/>
    </row>
    <row r="11" spans="1:15" ht="12.75">
      <c r="A11" s="101">
        <f>'Period 10'!O4+1</f>
        <v>43032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43033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43034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43035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43036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43039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43040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43041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43042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43043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43046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43047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43048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43049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43050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43053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43054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43055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43056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43057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10'!O32-SUM(N11:N30)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0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28125" style="50" bestFit="1" customWidth="1"/>
    <col min="12" max="12" width="10.57421875" style="50" customWidth="1"/>
    <col min="13" max="14" width="9.7109375" style="50" customWidth="1"/>
    <col min="15" max="15" width="10.851562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12</v>
      </c>
      <c r="P3" s="41"/>
      <c r="Q3" s="45"/>
      <c r="R3" s="45"/>
    </row>
    <row r="4" spans="1:18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43087</v>
      </c>
      <c r="P4" s="69"/>
      <c r="Q4" s="45"/>
      <c r="R4" s="45"/>
    </row>
    <row r="5" spans="1:18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11'!$M$31</f>
        <v>0</v>
      </c>
      <c r="N10" s="119">
        <f>'Period 11'!N31</f>
        <v>0</v>
      </c>
      <c r="O10" s="43"/>
    </row>
    <row r="11" spans="1:15" ht="12.75">
      <c r="A11" s="101">
        <f>'Period 11'!O4+1</f>
        <v>43060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43061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43062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43063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43064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43067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43068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43069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43070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43071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43074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43075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43076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43077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43078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43081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43082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43083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43084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43085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11'!O32-SUM(N11:N30)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6" zoomScaleNormal="96" zoomScalePageLayoutView="0" workbookViewId="0" topLeftCell="A1">
      <selection activeCell="I25" sqref="I25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28125" style="48" bestFit="1" customWidth="1"/>
    <col min="12" max="12" width="10.57421875" style="48" customWidth="1"/>
    <col min="13" max="14" width="9.7109375" style="48" customWidth="1"/>
    <col min="15" max="15" width="10.421875" style="48" customWidth="1"/>
    <col min="16" max="16384" width="9.140625" style="48" customWidth="1"/>
  </cols>
  <sheetData>
    <row r="1" spans="1:17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13</v>
      </c>
      <c r="P3" s="41"/>
      <c r="Q3" s="45"/>
      <c r="R3" s="45"/>
      <c r="S3" s="50"/>
      <c r="T3" s="50"/>
    </row>
    <row r="4" spans="1:20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43115</v>
      </c>
      <c r="P4" s="69"/>
      <c r="Q4" s="45"/>
      <c r="R4" s="45"/>
      <c r="S4" s="50"/>
      <c r="T4" s="50"/>
    </row>
    <row r="5" spans="1:20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12'!$M$31</f>
        <v>0</v>
      </c>
      <c r="N10" s="119">
        <f>'Period 12'!N31</f>
        <v>0</v>
      </c>
      <c r="O10" s="43"/>
      <c r="P10" s="50"/>
      <c r="Q10" s="50"/>
    </row>
    <row r="11" spans="1:17" ht="12.75">
      <c r="A11" s="101">
        <f>'Period 12'!O4+1</f>
        <v>43088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 aca="true" t="shared" si="2" ref="M11:M30">SUM(K11+M10)</f>
        <v>0</v>
      </c>
      <c r="N11" s="105"/>
      <c r="O11" s="43"/>
      <c r="P11" s="50"/>
      <c r="Q11" s="50"/>
    </row>
    <row r="12" spans="1:17" ht="12.75">
      <c r="A12" s="106">
        <f>A11+1</f>
        <v>43089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35"/>
      <c r="I12" s="145"/>
      <c r="J12" s="108"/>
      <c r="K12" s="108">
        <f t="shared" si="0"/>
        <v>0</v>
      </c>
      <c r="L12" s="108">
        <f t="shared" si="1"/>
        <v>0.29166666666666663</v>
      </c>
      <c r="M12" s="109">
        <f t="shared" si="2"/>
        <v>0</v>
      </c>
      <c r="N12" s="110"/>
      <c r="O12" s="43"/>
      <c r="P12" s="50"/>
      <c r="Q12" s="50"/>
    </row>
    <row r="13" spans="1:17" ht="12.75">
      <c r="A13" s="106">
        <f aca="true" t="shared" si="3" ref="A13:A20">A12+1</f>
        <v>43090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  <c r="P13" s="50"/>
      <c r="Q13" s="50"/>
    </row>
    <row r="14" spans="1:17" ht="12.75">
      <c r="A14" s="106">
        <f t="shared" si="3"/>
        <v>43091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  <c r="P14" s="50"/>
      <c r="Q14" s="50"/>
    </row>
    <row r="15" spans="1:17" ht="12.75">
      <c r="A15" s="142">
        <f t="shared" si="3"/>
        <v>43092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46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  <c r="P15" s="50"/>
      <c r="Q15" s="50"/>
    </row>
    <row r="16" spans="1:17" ht="12.75">
      <c r="A16" s="138">
        <f>A15+3</f>
        <v>43095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7" t="s">
        <v>39</v>
      </c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  <c r="P16" s="50"/>
      <c r="Q16" s="50"/>
    </row>
    <row r="17" spans="1:17" ht="12.75">
      <c r="A17" s="106">
        <f>A16+1</f>
        <v>43096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37" t="s">
        <v>39</v>
      </c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  <c r="P17" s="50"/>
      <c r="Q17" s="50"/>
    </row>
    <row r="18" spans="1:17" ht="12.75">
      <c r="A18" s="106">
        <f t="shared" si="3"/>
        <v>43097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  <c r="P18" s="50"/>
      <c r="Q18" s="50"/>
    </row>
    <row r="19" spans="1:17" ht="12.75">
      <c r="A19" s="106">
        <f t="shared" si="3"/>
        <v>43098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  <c r="P19" s="50"/>
      <c r="Q19" s="50"/>
    </row>
    <row r="20" spans="1:17" ht="12.75">
      <c r="A20" s="142">
        <f t="shared" si="3"/>
        <v>43099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  <c r="P20" s="50"/>
      <c r="Q20" s="50"/>
    </row>
    <row r="21" spans="1:17" ht="12.75">
      <c r="A21" s="138">
        <f>A20+3</f>
        <v>43102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7" t="s">
        <v>39</v>
      </c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  <c r="P21" s="50"/>
      <c r="Q21" s="50"/>
    </row>
    <row r="22" spans="1:17" ht="12.75">
      <c r="A22" s="106">
        <f>A21+1</f>
        <v>43103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37" t="s">
        <v>39</v>
      </c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  <c r="P22" s="50"/>
      <c r="Q22" s="50"/>
    </row>
    <row r="23" spans="1:17" ht="12.75">
      <c r="A23" s="106">
        <f aca="true" t="shared" si="4" ref="A23:A30">A22+1</f>
        <v>43104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  <c r="P23" s="50"/>
      <c r="Q23" s="50"/>
    </row>
    <row r="24" spans="1:17" ht="12.75">
      <c r="A24" s="106">
        <f t="shared" si="4"/>
        <v>43105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  <c r="P24" s="50"/>
      <c r="Q24" s="50"/>
    </row>
    <row r="25" spans="1:17" ht="12.75">
      <c r="A25" s="142">
        <f t="shared" si="4"/>
        <v>43106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  <c r="P25" s="50"/>
      <c r="Q25" s="50"/>
    </row>
    <row r="26" spans="1:17" ht="12.75">
      <c r="A26" s="138">
        <f>A25+3</f>
        <v>43109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  <c r="P26" s="50"/>
      <c r="Q26" s="50"/>
    </row>
    <row r="27" spans="1:17" ht="12.75">
      <c r="A27" s="106">
        <f>A26+1</f>
        <v>43110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  <c r="P27" s="50"/>
      <c r="Q27" s="50"/>
    </row>
    <row r="28" spans="1:17" ht="12.75">
      <c r="A28" s="106">
        <f t="shared" si="4"/>
        <v>43111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  <c r="P28" s="50"/>
      <c r="Q28" s="50"/>
    </row>
    <row r="29" spans="1:17" ht="12.75">
      <c r="A29" s="106">
        <f t="shared" si="4"/>
        <v>43112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  <c r="P29" s="50"/>
      <c r="Q29" s="50"/>
    </row>
    <row r="30" spans="1:17" ht="13.5" thickBot="1">
      <c r="A30" s="111">
        <f t="shared" si="4"/>
        <v>43113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12'!O32-SUM(N11:N30)</f>
        <v>27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Q38" s="2" t="s">
        <v>26</v>
      </c>
    </row>
    <row r="41" ht="12.75">
      <c r="G41" s="59"/>
    </row>
  </sheetData>
  <sheetProtection/>
  <mergeCells count="2">
    <mergeCell ref="B38:C38"/>
    <mergeCell ref="I8:J8"/>
  </mergeCells>
  <conditionalFormatting sqref="A11:A30">
    <cfRule type="cellIs" priority="6" dxfId="2" operator="equal" stopIfTrue="1">
      <formula>$B$38</formula>
    </cfRule>
  </conditionalFormatting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.75">
      <c r="B4" t="s">
        <v>37</v>
      </c>
    </row>
    <row r="5" ht="12.75">
      <c r="C5" t="s">
        <v>36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4">
      <selection activeCell="A20" sqref="A20"/>
    </sheetView>
  </sheetViews>
  <sheetFormatPr defaultColWidth="9.140625" defaultRowHeight="12.75"/>
  <cols>
    <col min="1" max="1" width="11.00390625" style="49" customWidth="1"/>
    <col min="2" max="2" width="11.7109375" style="48" bestFit="1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421875" style="48" customWidth="1"/>
    <col min="16" max="16384" width="9.140625" style="48" customWidth="1"/>
  </cols>
  <sheetData>
    <row r="1" spans="1:16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</row>
    <row r="2" spans="1:16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2</v>
      </c>
      <c r="P3" s="41"/>
      <c r="Q3" s="45"/>
      <c r="R3" s="45"/>
      <c r="S3" s="50"/>
    </row>
    <row r="4" spans="1:19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42807</v>
      </c>
      <c r="P4" s="69"/>
      <c r="Q4" s="45"/>
      <c r="R4" s="45"/>
      <c r="S4" s="50"/>
    </row>
    <row r="5" spans="1:19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.75">
      <c r="A6" s="35"/>
      <c r="B6"/>
      <c r="C6"/>
      <c r="D6"/>
      <c r="E6"/>
      <c r="F6"/>
      <c r="G6"/>
      <c r="H6"/>
      <c r="I6"/>
      <c r="J6"/>
      <c r="K6"/>
      <c r="L6"/>
      <c r="M6" s="151"/>
      <c r="N6" s="151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</row>
    <row r="10" spans="1:16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1'!$M$31</f>
        <v>0</v>
      </c>
      <c r="N10" s="119">
        <f>'Period 1'!N31</f>
        <v>0</v>
      </c>
      <c r="O10" s="43"/>
      <c r="P10" s="50"/>
    </row>
    <row r="11" spans="1:16" ht="12.75">
      <c r="A11" s="101">
        <f>'Period 1'!O4+1</f>
        <v>42780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42781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P12" s="50"/>
    </row>
    <row r="13" spans="1:16" ht="12.75">
      <c r="A13" s="106">
        <f aca="true" t="shared" si="3" ref="A13:A19">A12+1</f>
        <v>42782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  <c r="P13" s="50"/>
    </row>
    <row r="14" spans="1:16" ht="12.75">
      <c r="A14" s="106">
        <f t="shared" si="3"/>
        <v>42783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  <c r="P14" s="50"/>
    </row>
    <row r="15" spans="1:16" ht="12.75">
      <c r="A15" s="142">
        <f t="shared" si="3"/>
        <v>42784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  <c r="P15" s="50"/>
    </row>
    <row r="16" spans="1:16" ht="12.75">
      <c r="A16" s="138">
        <f>A15+3</f>
        <v>42787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  <c r="P16" s="50"/>
    </row>
    <row r="17" spans="1:16" ht="12.75">
      <c r="A17" s="106">
        <f>A16+1</f>
        <v>42788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  <c r="P17" s="50"/>
    </row>
    <row r="18" spans="1:16" ht="12.75">
      <c r="A18" s="106">
        <f t="shared" si="3"/>
        <v>42789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  <c r="P18" s="50"/>
    </row>
    <row r="19" spans="1:18" ht="12.75">
      <c r="A19" s="106">
        <f t="shared" si="3"/>
        <v>42790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  <c r="P19" s="50"/>
      <c r="R19" s="59"/>
    </row>
    <row r="20" spans="1:16" ht="12.75">
      <c r="A20" s="142">
        <f>A19+1</f>
        <v>42791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>M19+K20</f>
        <v>0</v>
      </c>
      <c r="N20" s="116"/>
      <c r="O20" s="43"/>
      <c r="P20" s="50"/>
    </row>
    <row r="21" spans="1:16" ht="12.75">
      <c r="A21" s="138">
        <f>A20+3</f>
        <v>42794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  <c r="P21" s="50"/>
    </row>
    <row r="22" spans="1:16" ht="12.75">
      <c r="A22" s="106">
        <f>A21+1</f>
        <v>42795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  <c r="P22" s="50"/>
    </row>
    <row r="23" spans="1:16" ht="12.75">
      <c r="A23" s="106">
        <f aca="true" t="shared" si="4" ref="A23:A30">A22+1</f>
        <v>42796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  <c r="P23" s="50"/>
    </row>
    <row r="24" spans="1:16" ht="12.75">
      <c r="A24" s="106">
        <f t="shared" si="4"/>
        <v>42797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  <c r="P24" s="50"/>
    </row>
    <row r="25" spans="1:16" ht="12.75">
      <c r="A25" s="142">
        <f t="shared" si="4"/>
        <v>42798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  <c r="P25" s="50"/>
    </row>
    <row r="26" spans="1:16" ht="12.75">
      <c r="A26" s="138">
        <f>A25+3</f>
        <v>42801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  <c r="P26" s="50"/>
    </row>
    <row r="27" spans="1:16" ht="12.75">
      <c r="A27" s="106">
        <f>A26+1</f>
        <v>42802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  <c r="P27" s="50"/>
    </row>
    <row r="28" spans="1:16" ht="12.75">
      <c r="A28" s="106">
        <f t="shared" si="4"/>
        <v>42803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  <c r="P28" s="50"/>
    </row>
    <row r="29" spans="1:16" ht="12.75">
      <c r="A29" s="106">
        <f t="shared" si="4"/>
        <v>42804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  <c r="P29" s="50"/>
    </row>
    <row r="30" spans="1:16" ht="13.5" thickBot="1">
      <c r="A30" s="111">
        <f t="shared" si="4"/>
        <v>42805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  <c r="P30" s="50"/>
    </row>
    <row r="31" spans="1:16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</row>
    <row r="32" spans="1:16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1'!O32-SUM(N11:N30)</f>
        <v>27</v>
      </c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</row>
    <row r="34" spans="1:16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</row>
    <row r="35" spans="1:16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3">
    <mergeCell ref="B38:C38"/>
    <mergeCell ref="I8:J8"/>
    <mergeCell ref="M6:N6"/>
  </mergeCells>
  <conditionalFormatting sqref="A11:A30">
    <cfRule type="cellIs" priority="2" dxfId="26" operator="equal" stopIfTrue="1">
      <formula>$B$38</formula>
    </cfRule>
  </conditionalFormatting>
  <conditionalFormatting sqref="B26:B27">
    <cfRule type="expression" priority="3" dxfId="1" stopIfTrue="1">
      <formula>$A$26=$B$38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9">
      <selection activeCell="R23" sqref="R23"/>
    </sheetView>
  </sheetViews>
  <sheetFormatPr defaultColWidth="9.140625" defaultRowHeight="12.75"/>
  <cols>
    <col min="1" max="1" width="11.00390625" style="48" customWidth="1"/>
    <col min="2" max="2" width="11.7109375" style="48" bestFit="1" customWidth="1"/>
    <col min="3" max="8" width="7.140625" style="48" customWidth="1"/>
    <col min="9" max="9" width="18.7109375" style="48" customWidth="1"/>
    <col min="10" max="11" width="9.140625" style="48" customWidth="1"/>
    <col min="12" max="12" width="10.57421875" style="48" customWidth="1"/>
    <col min="13" max="14" width="9.7109375" style="48" customWidth="1"/>
    <col min="15" max="15" width="11.00390625" style="48" customWidth="1"/>
    <col min="16" max="16384" width="9.140625" style="48" customWidth="1"/>
  </cols>
  <sheetData>
    <row r="1" spans="1:18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3</v>
      </c>
      <c r="P3" s="72"/>
      <c r="Q3" s="71"/>
      <c r="R3" s="71"/>
      <c r="S3"/>
      <c r="T3" s="50"/>
      <c r="U3" s="50"/>
    </row>
    <row r="4" spans="1:21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42835</v>
      </c>
      <c r="P4" s="72"/>
      <c r="Q4" s="71"/>
      <c r="R4" s="71"/>
      <c r="S4"/>
      <c r="T4" s="50"/>
      <c r="U4" s="50"/>
    </row>
    <row r="5" spans="1:21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72"/>
      <c r="Q5" s="71"/>
      <c r="R5" s="71"/>
      <c r="S5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152"/>
      <c r="N6" s="152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70"/>
      <c r="P9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2'!$M$31</f>
        <v>0</v>
      </c>
      <c r="N10" s="119">
        <f>'Period 2'!N31</f>
        <v>0</v>
      </c>
      <c r="O10" s="70"/>
      <c r="P10"/>
      <c r="Q10" s="50"/>
      <c r="R10" s="50"/>
    </row>
    <row r="11" spans="1:18" ht="12.75">
      <c r="A11" s="101">
        <f>'Period 2'!O4+1</f>
        <v>42808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L11-$N$5</f>
        <v>0</v>
      </c>
      <c r="L11" s="108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42809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 t="shared" si="0"/>
        <v>0.29166666666666663</v>
      </c>
      <c r="M12" s="109">
        <f>M11+K12</f>
        <v>0</v>
      </c>
      <c r="N12" s="110"/>
      <c r="O12" s="70"/>
      <c r="P12"/>
      <c r="Q12" s="50"/>
      <c r="R12" s="50"/>
    </row>
    <row r="13" spans="1:18" ht="12.75">
      <c r="A13" s="106">
        <f aca="true" t="shared" si="1" ref="A13:A20">A12+1</f>
        <v>42810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 t="shared" si="0"/>
        <v>0.29166666666666663</v>
      </c>
      <c r="M13" s="109">
        <f>M12+K13</f>
        <v>0</v>
      </c>
      <c r="N13" s="110"/>
      <c r="O13" s="70"/>
      <c r="P13"/>
      <c r="Q13" s="50"/>
      <c r="R13" s="50"/>
    </row>
    <row r="14" spans="1:18" ht="12.75">
      <c r="A14" s="106">
        <f t="shared" si="1"/>
        <v>42811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 t="shared" si="0"/>
        <v>0.29166666666666663</v>
      </c>
      <c r="M14" s="109">
        <f aca="true" t="shared" si="2" ref="M14:M29">M13+K14</f>
        <v>0</v>
      </c>
      <c r="N14" s="110"/>
      <c r="O14" s="70"/>
      <c r="P14"/>
      <c r="Q14" s="50"/>
      <c r="R14" s="50"/>
    </row>
    <row r="15" spans="1:18" ht="12.75">
      <c r="A15" s="142">
        <f t="shared" si="1"/>
        <v>42812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aca="true" t="shared" si="3" ref="K15:K30">L15-$N$5</f>
        <v>0</v>
      </c>
      <c r="L15" s="114">
        <f t="shared" si="0"/>
        <v>0.29166666666666663</v>
      </c>
      <c r="M15" s="143">
        <f t="shared" si="2"/>
        <v>0</v>
      </c>
      <c r="N15" s="116"/>
      <c r="O15" s="70"/>
      <c r="P15"/>
      <c r="Q15" s="50"/>
      <c r="R15" s="50"/>
    </row>
    <row r="16" spans="1:18" ht="12.75">
      <c r="A16" s="138">
        <f>A15+3</f>
        <v>42815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3"/>
        <v>0</v>
      </c>
      <c r="L16" s="136">
        <f t="shared" si="0"/>
        <v>0.29166666666666663</v>
      </c>
      <c r="M16" s="140">
        <f t="shared" si="2"/>
        <v>0</v>
      </c>
      <c r="N16" s="141"/>
      <c r="O16" s="70"/>
      <c r="P16"/>
      <c r="Q16" s="50"/>
      <c r="R16" s="50"/>
    </row>
    <row r="17" spans="1:18" ht="12.75">
      <c r="A17" s="106">
        <f>A16+1</f>
        <v>42816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3"/>
        <v>0</v>
      </c>
      <c r="L17" s="108">
        <f t="shared" si="0"/>
        <v>0.29166666666666663</v>
      </c>
      <c r="M17" s="109">
        <f t="shared" si="2"/>
        <v>0</v>
      </c>
      <c r="N17" s="110"/>
      <c r="O17" s="70"/>
      <c r="P17"/>
      <c r="Q17" s="50"/>
      <c r="R17" s="50"/>
    </row>
    <row r="18" spans="1:18" ht="12.75">
      <c r="A18" s="106">
        <f t="shared" si="1"/>
        <v>42817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3"/>
        <v>0</v>
      </c>
      <c r="L18" s="108">
        <f t="shared" si="0"/>
        <v>0.29166666666666663</v>
      </c>
      <c r="M18" s="109">
        <f t="shared" si="2"/>
        <v>0</v>
      </c>
      <c r="N18" s="110"/>
      <c r="O18" s="70"/>
      <c r="P18"/>
      <c r="Q18" s="50"/>
      <c r="R18" s="50"/>
    </row>
    <row r="19" spans="1:18" ht="12.75">
      <c r="A19" s="106">
        <f t="shared" si="1"/>
        <v>42818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3"/>
        <v>0</v>
      </c>
      <c r="L19" s="108">
        <f t="shared" si="0"/>
        <v>0.29166666666666663</v>
      </c>
      <c r="M19" s="109">
        <f t="shared" si="2"/>
        <v>0</v>
      </c>
      <c r="N19" s="110"/>
      <c r="O19" s="70"/>
      <c r="P19"/>
      <c r="Q19" s="50"/>
      <c r="R19" s="50"/>
    </row>
    <row r="20" spans="1:18" ht="12.75">
      <c r="A20" s="142">
        <f t="shared" si="1"/>
        <v>42819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3"/>
        <v>0</v>
      </c>
      <c r="L20" s="114">
        <f t="shared" si="0"/>
        <v>0.29166666666666663</v>
      </c>
      <c r="M20" s="143">
        <f t="shared" si="2"/>
        <v>0</v>
      </c>
      <c r="N20" s="116"/>
      <c r="O20" s="70"/>
      <c r="P20"/>
      <c r="Q20" s="50"/>
      <c r="R20" s="50"/>
    </row>
    <row r="21" spans="1:18" ht="12.75">
      <c r="A21" s="138">
        <f>A20+3</f>
        <v>42822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3"/>
        <v>0</v>
      </c>
      <c r="L21" s="136">
        <f t="shared" si="0"/>
        <v>0.29166666666666663</v>
      </c>
      <c r="M21" s="140">
        <f t="shared" si="2"/>
        <v>0</v>
      </c>
      <c r="N21" s="141"/>
      <c r="O21" s="70"/>
      <c r="P21"/>
      <c r="Q21" s="50"/>
      <c r="R21" s="50"/>
    </row>
    <row r="22" spans="1:18" ht="12.75">
      <c r="A22" s="106">
        <f>A21+1</f>
        <v>42823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3"/>
        <v>0</v>
      </c>
      <c r="L22" s="108">
        <f t="shared" si="0"/>
        <v>0.29166666666666663</v>
      </c>
      <c r="M22" s="109">
        <f t="shared" si="2"/>
        <v>0</v>
      </c>
      <c r="N22" s="110"/>
      <c r="O22" s="70"/>
      <c r="P22"/>
      <c r="Q22" s="50"/>
      <c r="R22" s="50"/>
    </row>
    <row r="23" spans="1:18" ht="12.75">
      <c r="A23" s="106">
        <f aca="true" t="shared" si="4" ref="A23:A30">A22+1</f>
        <v>42824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3"/>
        <v>0</v>
      </c>
      <c r="L23" s="108">
        <f t="shared" si="0"/>
        <v>0.29166666666666663</v>
      </c>
      <c r="M23" s="109">
        <f t="shared" si="2"/>
        <v>0</v>
      </c>
      <c r="N23" s="110"/>
      <c r="O23" s="70"/>
      <c r="P23"/>
      <c r="Q23" s="50"/>
      <c r="R23" s="50"/>
    </row>
    <row r="24" spans="1:18" ht="12.75">
      <c r="A24" s="106">
        <f t="shared" si="4"/>
        <v>42825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3"/>
        <v>0</v>
      </c>
      <c r="L24" s="108">
        <f t="shared" si="0"/>
        <v>0.29166666666666663</v>
      </c>
      <c r="M24" s="109">
        <f t="shared" si="2"/>
        <v>0</v>
      </c>
      <c r="N24" s="110"/>
      <c r="O24" s="70"/>
      <c r="P24"/>
      <c r="Q24" s="50"/>
      <c r="R24" s="50"/>
    </row>
    <row r="25" spans="1:18" ht="12.75">
      <c r="A25" s="142">
        <f t="shared" si="4"/>
        <v>42826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 t="s">
        <v>39</v>
      </c>
      <c r="J25" s="114"/>
      <c r="K25" s="114">
        <f t="shared" si="3"/>
        <v>0</v>
      </c>
      <c r="L25" s="114">
        <f t="shared" si="0"/>
        <v>0.29166666666666663</v>
      </c>
      <c r="M25" s="143">
        <f t="shared" si="2"/>
        <v>0</v>
      </c>
      <c r="N25" s="116"/>
      <c r="O25" s="70"/>
      <c r="P25"/>
      <c r="Q25" s="50"/>
      <c r="R25" s="50"/>
    </row>
    <row r="26" spans="1:18" ht="12.75">
      <c r="A26" s="138">
        <f>A25+3</f>
        <v>42829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 t="s">
        <v>39</v>
      </c>
      <c r="J26" s="136"/>
      <c r="K26" s="136">
        <f t="shared" si="3"/>
        <v>0</v>
      </c>
      <c r="L26" s="136">
        <f t="shared" si="0"/>
        <v>0.29166666666666663</v>
      </c>
      <c r="M26" s="140">
        <f t="shared" si="2"/>
        <v>0</v>
      </c>
      <c r="N26" s="141"/>
      <c r="O26" s="70"/>
      <c r="P26"/>
      <c r="Q26" s="50"/>
      <c r="R26" s="50"/>
    </row>
    <row r="27" spans="1:18" ht="12.75">
      <c r="A27" s="106">
        <f>A26+1</f>
        <v>42830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3"/>
        <v>0</v>
      </c>
      <c r="L27" s="108">
        <f t="shared" si="0"/>
        <v>0.29166666666666663</v>
      </c>
      <c r="M27" s="109">
        <f t="shared" si="2"/>
        <v>0</v>
      </c>
      <c r="N27" s="110"/>
      <c r="O27" s="70"/>
      <c r="P27"/>
      <c r="Q27" s="50"/>
      <c r="R27" s="50"/>
    </row>
    <row r="28" spans="1:18" ht="12.75">
      <c r="A28" s="106">
        <f t="shared" si="4"/>
        <v>42831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3"/>
        <v>0</v>
      </c>
      <c r="L28" s="108">
        <f t="shared" si="0"/>
        <v>0.29166666666666663</v>
      </c>
      <c r="M28" s="109">
        <f t="shared" si="2"/>
        <v>0</v>
      </c>
      <c r="N28" s="110"/>
      <c r="O28" s="86"/>
      <c r="P28"/>
      <c r="Q28" s="50"/>
      <c r="R28" s="50"/>
    </row>
    <row r="29" spans="1:18" ht="12.75">
      <c r="A29" s="106">
        <f t="shared" si="4"/>
        <v>42832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3"/>
        <v>0</v>
      </c>
      <c r="L29" s="108">
        <f t="shared" si="0"/>
        <v>0.29166666666666663</v>
      </c>
      <c r="M29" s="109">
        <f t="shared" si="2"/>
        <v>0</v>
      </c>
      <c r="N29" s="110"/>
      <c r="O29" s="60"/>
      <c r="P29"/>
      <c r="Q29" s="50"/>
      <c r="R29" s="50"/>
    </row>
    <row r="30" spans="1:18" ht="13.5" thickBot="1">
      <c r="A30" s="111">
        <f t="shared" si="4"/>
        <v>42833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3"/>
        <v>0</v>
      </c>
      <c r="L30" s="108">
        <f t="shared" si="0"/>
        <v>0.29166666666666663</v>
      </c>
      <c r="M30" s="115">
        <f>M29+K30</f>
        <v>0</v>
      </c>
      <c r="N30" s="116"/>
      <c r="O30" s="67" t="s">
        <v>25</v>
      </c>
      <c r="P3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/>
      <c r="Q31" s="50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2'!O32-SUM(N11:N30)</f>
        <v>27</v>
      </c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.75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3">
    <mergeCell ref="B38:C38"/>
    <mergeCell ref="I8:J8"/>
    <mergeCell ref="M6:N6"/>
  </mergeCells>
  <conditionalFormatting sqref="A11:A30">
    <cfRule type="cellIs" priority="3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10">
      <selection activeCell="I23" sqref="I23"/>
    </sheetView>
  </sheetViews>
  <sheetFormatPr defaultColWidth="9.140625" defaultRowHeight="12.75"/>
  <cols>
    <col min="1" max="1" width="11.00390625" style="49" customWidth="1"/>
    <col min="2" max="2" width="9.7109375" style="48" customWidth="1"/>
    <col min="3" max="8" width="7.140625" style="48" customWidth="1"/>
    <col min="9" max="9" width="18.71093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7109375" style="48" customWidth="1"/>
    <col min="15" max="15" width="10.8515625" style="48" customWidth="1"/>
    <col min="16" max="16384" width="9.140625" style="48" customWidth="1"/>
  </cols>
  <sheetData>
    <row r="1" spans="1:17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128"/>
      <c r="H3" s="5"/>
      <c r="I3" s="85"/>
      <c r="J3" s="89"/>
      <c r="K3" s="89"/>
      <c r="L3" s="89"/>
      <c r="M3" s="6"/>
      <c r="N3" s="120" t="s">
        <v>2</v>
      </c>
      <c r="O3" s="123">
        <v>4</v>
      </c>
      <c r="P3" s="41"/>
      <c r="Q3" s="45"/>
      <c r="R3" s="45"/>
      <c r="S3" s="50"/>
      <c r="T3" s="50"/>
    </row>
    <row r="4" spans="1:20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21" t="s">
        <v>35</v>
      </c>
      <c r="O4" s="30">
        <f>MAX(A:A)+2</f>
        <v>42863</v>
      </c>
      <c r="P4" s="69"/>
      <c r="Q4" s="45"/>
      <c r="R4" s="45"/>
      <c r="S4" s="50"/>
      <c r="T4" s="50"/>
    </row>
    <row r="5" spans="1:20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8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0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3'!$M$31</f>
        <v>0</v>
      </c>
      <c r="N10" s="119">
        <f>'Period 3'!N31</f>
        <v>0</v>
      </c>
      <c r="O10" s="43"/>
      <c r="P10" s="50"/>
      <c r="Q10" s="50"/>
    </row>
    <row r="11" spans="1:17" ht="12.75">
      <c r="A11" s="101">
        <f>'Period 3'!O4+1</f>
        <v>42836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L11-$N$5</f>
        <v>0</v>
      </c>
      <c r="L11" s="108">
        <f aca="true" t="shared" si="0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42837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 t="shared" si="0"/>
        <v>0.29166666666666663</v>
      </c>
      <c r="M12" s="109">
        <f>M11+K12</f>
        <v>0</v>
      </c>
      <c r="N12" s="110"/>
      <c r="O12" s="43"/>
      <c r="P12" s="50"/>
      <c r="Q12" s="50"/>
    </row>
    <row r="13" spans="1:17" ht="12.75">
      <c r="A13" s="106">
        <f aca="true" t="shared" si="1" ref="A13:A20">A12+1</f>
        <v>42838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 t="shared" si="0"/>
        <v>0.29166666666666663</v>
      </c>
      <c r="M13" s="109">
        <f>M12+K13</f>
        <v>0</v>
      </c>
      <c r="N13" s="110"/>
      <c r="O13" s="43"/>
      <c r="P13" s="50"/>
      <c r="Q13" s="50"/>
    </row>
    <row r="14" spans="1:17" ht="12.75">
      <c r="A14" s="106">
        <f t="shared" si="1"/>
        <v>42839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 t="shared" si="0"/>
        <v>0.29166666666666663</v>
      </c>
      <c r="M14" s="109">
        <f aca="true" t="shared" si="2" ref="M14:M30">M13+K14</f>
        <v>0</v>
      </c>
      <c r="N14" s="110"/>
      <c r="O14" s="43"/>
      <c r="P14" s="50"/>
      <c r="Q14" s="50"/>
    </row>
    <row r="15" spans="1:17" ht="12.75">
      <c r="A15" s="142">
        <f t="shared" si="1"/>
        <v>42840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aca="true" t="shared" si="3" ref="K15:K30">L15-$N$5</f>
        <v>0</v>
      </c>
      <c r="L15" s="114">
        <f t="shared" si="0"/>
        <v>0.29166666666666663</v>
      </c>
      <c r="M15" s="143">
        <f t="shared" si="2"/>
        <v>0</v>
      </c>
      <c r="N15" s="116"/>
      <c r="O15" s="43"/>
      <c r="P15" s="50"/>
      <c r="Q15" s="50"/>
    </row>
    <row r="16" spans="1:17" ht="12.75">
      <c r="A16" s="138">
        <f>A15+3</f>
        <v>42843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3"/>
        <v>0</v>
      </c>
      <c r="L16" s="136">
        <f t="shared" si="0"/>
        <v>0.29166666666666663</v>
      </c>
      <c r="M16" s="140">
        <f t="shared" si="2"/>
        <v>0</v>
      </c>
      <c r="N16" s="141"/>
      <c r="O16" s="43"/>
      <c r="P16" s="50"/>
      <c r="Q16" s="50"/>
    </row>
    <row r="17" spans="1:17" ht="12.75">
      <c r="A17" s="106">
        <f>A16+1</f>
        <v>42844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3"/>
        <v>0</v>
      </c>
      <c r="L17" s="108">
        <f t="shared" si="0"/>
        <v>0.29166666666666663</v>
      </c>
      <c r="M17" s="109">
        <f t="shared" si="2"/>
        <v>0</v>
      </c>
      <c r="N17" s="110"/>
      <c r="O17" s="43"/>
      <c r="P17" s="50"/>
      <c r="Q17" s="50"/>
    </row>
    <row r="18" spans="1:17" ht="12.75">
      <c r="A18" s="106">
        <f t="shared" si="1"/>
        <v>42845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3"/>
        <v>0</v>
      </c>
      <c r="L18" s="108">
        <f t="shared" si="0"/>
        <v>0.29166666666666663</v>
      </c>
      <c r="M18" s="109">
        <f t="shared" si="2"/>
        <v>0</v>
      </c>
      <c r="N18" s="110"/>
      <c r="O18" s="43"/>
      <c r="P18" s="50"/>
      <c r="Q18" s="50"/>
    </row>
    <row r="19" spans="1:17" ht="12.75">
      <c r="A19" s="106">
        <f t="shared" si="1"/>
        <v>42846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3"/>
        <v>0</v>
      </c>
      <c r="L19" s="108">
        <f t="shared" si="0"/>
        <v>0.29166666666666663</v>
      </c>
      <c r="M19" s="109">
        <f t="shared" si="2"/>
        <v>0</v>
      </c>
      <c r="N19" s="110"/>
      <c r="O19" s="43"/>
      <c r="P19" s="50"/>
      <c r="Q19" s="50"/>
    </row>
    <row r="20" spans="1:17" ht="12.75">
      <c r="A20" s="142">
        <f t="shared" si="1"/>
        <v>42847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3"/>
        <v>0</v>
      </c>
      <c r="L20" s="114">
        <f t="shared" si="0"/>
        <v>0.29166666666666663</v>
      </c>
      <c r="M20" s="143">
        <f t="shared" si="2"/>
        <v>0</v>
      </c>
      <c r="N20" s="116"/>
      <c r="O20" s="43"/>
      <c r="P20" s="50"/>
      <c r="Q20" s="50"/>
    </row>
    <row r="21" spans="1:17" ht="12.75">
      <c r="A21" s="138">
        <f>A20+3</f>
        <v>42850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3"/>
        <v>0</v>
      </c>
      <c r="L21" s="136">
        <f t="shared" si="0"/>
        <v>0.29166666666666663</v>
      </c>
      <c r="M21" s="140">
        <f t="shared" si="2"/>
        <v>0</v>
      </c>
      <c r="N21" s="141"/>
      <c r="O21" s="43"/>
      <c r="P21" s="50"/>
      <c r="Q21" s="50"/>
    </row>
    <row r="22" spans="1:17" ht="12.75">
      <c r="A22" s="106">
        <f>A21+1</f>
        <v>42851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3"/>
        <v>0</v>
      </c>
      <c r="L22" s="108">
        <f t="shared" si="0"/>
        <v>0.29166666666666663</v>
      </c>
      <c r="M22" s="109">
        <f t="shared" si="2"/>
        <v>0</v>
      </c>
      <c r="N22" s="110"/>
      <c r="O22" s="43"/>
      <c r="P22" s="50"/>
      <c r="Q22" s="50"/>
    </row>
    <row r="23" spans="1:17" ht="12.75">
      <c r="A23" s="106">
        <f aca="true" t="shared" si="4" ref="A23:A30">A22+1</f>
        <v>42852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3"/>
        <v>0</v>
      </c>
      <c r="L23" s="108">
        <f t="shared" si="0"/>
        <v>0.29166666666666663</v>
      </c>
      <c r="M23" s="109">
        <f t="shared" si="2"/>
        <v>0</v>
      </c>
      <c r="N23" s="110"/>
      <c r="O23" s="43"/>
      <c r="P23" s="50"/>
      <c r="Q23" s="50"/>
    </row>
    <row r="24" spans="1:17" ht="12.75">
      <c r="A24" s="106">
        <f t="shared" si="4"/>
        <v>42853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3"/>
        <v>0</v>
      </c>
      <c r="L24" s="108">
        <f t="shared" si="0"/>
        <v>0.29166666666666663</v>
      </c>
      <c r="M24" s="109">
        <f t="shared" si="2"/>
        <v>0</v>
      </c>
      <c r="N24" s="110"/>
      <c r="O24" s="43"/>
      <c r="P24" s="50"/>
      <c r="Q24" s="50"/>
    </row>
    <row r="25" spans="1:17" ht="12.75">
      <c r="A25" s="142">
        <f t="shared" si="4"/>
        <v>42854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3"/>
        <v>0</v>
      </c>
      <c r="L25" s="114">
        <f t="shared" si="0"/>
        <v>0.29166666666666663</v>
      </c>
      <c r="M25" s="143">
        <f t="shared" si="2"/>
        <v>0</v>
      </c>
      <c r="N25" s="116"/>
      <c r="O25" s="43"/>
      <c r="P25" s="50"/>
      <c r="Q25" s="50"/>
    </row>
    <row r="26" spans="1:17" ht="12.75">
      <c r="A26" s="138">
        <f>A25+3</f>
        <v>42857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 t="s">
        <v>39</v>
      </c>
      <c r="J26" s="136"/>
      <c r="K26" s="136">
        <f t="shared" si="3"/>
        <v>0</v>
      </c>
      <c r="L26" s="136">
        <f t="shared" si="0"/>
        <v>0.29166666666666663</v>
      </c>
      <c r="M26" s="140">
        <f t="shared" si="2"/>
        <v>0</v>
      </c>
      <c r="N26" s="141"/>
      <c r="O26" s="43"/>
      <c r="P26" s="50"/>
      <c r="Q26" s="50"/>
    </row>
    <row r="27" spans="1:17" ht="12.75">
      <c r="A27" s="106">
        <f>A26+1</f>
        <v>42858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3"/>
        <v>0</v>
      </c>
      <c r="L27" s="108">
        <f t="shared" si="0"/>
        <v>0.29166666666666663</v>
      </c>
      <c r="M27" s="109">
        <f t="shared" si="2"/>
        <v>0</v>
      </c>
      <c r="N27" s="110"/>
      <c r="O27" s="43"/>
      <c r="P27" s="50"/>
      <c r="Q27" s="50"/>
    </row>
    <row r="28" spans="1:17" ht="12.75">
      <c r="A28" s="106">
        <f t="shared" si="4"/>
        <v>42859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3"/>
        <v>0</v>
      </c>
      <c r="L28" s="108">
        <f t="shared" si="0"/>
        <v>0.29166666666666663</v>
      </c>
      <c r="M28" s="109">
        <f t="shared" si="2"/>
        <v>0</v>
      </c>
      <c r="N28" s="110"/>
      <c r="O28" s="43"/>
      <c r="P28" s="50"/>
      <c r="Q28" s="50"/>
    </row>
    <row r="29" spans="1:17" ht="12.75">
      <c r="A29" s="106">
        <f t="shared" si="4"/>
        <v>42860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3"/>
        <v>0</v>
      </c>
      <c r="L29" s="108">
        <f t="shared" si="0"/>
        <v>0.29166666666666663</v>
      </c>
      <c r="M29" s="109">
        <f t="shared" si="2"/>
        <v>0</v>
      </c>
      <c r="N29" s="110"/>
      <c r="O29" s="60"/>
      <c r="P29" s="50"/>
      <c r="Q29" s="50"/>
    </row>
    <row r="30" spans="1:17" ht="13.5" thickBot="1">
      <c r="A30" s="111">
        <f t="shared" si="4"/>
        <v>42861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3"/>
        <v>0</v>
      </c>
      <c r="L30" s="108">
        <f t="shared" si="0"/>
        <v>0.29166666666666663</v>
      </c>
      <c r="M30" s="115">
        <f t="shared" si="2"/>
        <v>0</v>
      </c>
      <c r="N30" s="116"/>
      <c r="O30" s="60" t="s">
        <v>25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3'!O32-SUM(N11:N30)</f>
        <v>27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3">
    <mergeCell ref="B38:C38"/>
    <mergeCell ref="I8:J8"/>
    <mergeCell ref="M6:N6"/>
  </mergeCells>
  <conditionalFormatting sqref="A11:A30">
    <cfRule type="cellIs" priority="4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7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0.851562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5</v>
      </c>
      <c r="P3" s="41"/>
      <c r="Q3" s="45"/>
      <c r="R3" s="45"/>
    </row>
    <row r="4" spans="1:18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42891</v>
      </c>
      <c r="P4" s="69"/>
      <c r="Q4" s="45"/>
      <c r="R4" s="45"/>
    </row>
    <row r="5" spans="1:18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1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4'!$M$31</f>
        <v>0</v>
      </c>
      <c r="N10" s="119">
        <f>'Period 4'!N31</f>
        <v>0</v>
      </c>
      <c r="O10" s="43"/>
    </row>
    <row r="11" spans="1:15" ht="12.75">
      <c r="A11" s="101">
        <f>'Period 4'!O4+1</f>
        <v>42864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42865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Q12" s="61"/>
    </row>
    <row r="13" spans="1:15" ht="12.75">
      <c r="A13" s="106">
        <f aca="true" t="shared" si="3" ref="A13:A20">A12+1</f>
        <v>42866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42867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42868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42871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42872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42873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42874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42875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42878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42879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42880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42881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42882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42885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42886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42887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60"/>
    </row>
    <row r="29" spans="1:15" ht="12.75">
      <c r="A29" s="106">
        <f t="shared" si="4"/>
        <v>42888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42889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4'!O32-SUM(N11:N30)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42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45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9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0.42187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6</v>
      </c>
      <c r="P3" s="41"/>
      <c r="Q3" s="45"/>
      <c r="R3" s="45"/>
    </row>
    <row r="4" spans="1:18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42919</v>
      </c>
      <c r="P4" s="69"/>
      <c r="Q4" s="45"/>
      <c r="R4" s="45"/>
    </row>
    <row r="5" spans="1:18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50"/>
      <c r="N6" s="150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5'!$M$31</f>
        <v>0</v>
      </c>
      <c r="N10" s="119">
        <f>'Period 5'!N31</f>
        <v>0</v>
      </c>
      <c r="O10" s="43"/>
    </row>
    <row r="11" spans="1:15" ht="12.75">
      <c r="A11" s="101">
        <f>'Period 5'!O4+1</f>
        <v>42892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42893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42894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42895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42896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42899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42900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42901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42902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42903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42906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42907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42908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42909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42910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42913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42914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42915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42916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42917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5'!O32-SUM(N11:N30)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7">
      <selection activeCell="B38" sqref="B38:C38"/>
    </sheetView>
  </sheetViews>
  <sheetFormatPr defaultColWidth="9.140625" defaultRowHeight="12.75"/>
  <cols>
    <col min="1" max="1" width="11.00390625" style="54" customWidth="1"/>
    <col min="2" max="2" width="9.7109375" style="53" customWidth="1"/>
    <col min="3" max="8" width="7.140625" style="53" customWidth="1"/>
    <col min="9" max="9" width="18.71093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7109375" style="53" customWidth="1"/>
    <col min="15" max="15" width="10.421875" style="53" customWidth="1"/>
    <col min="16" max="16384" width="9.140625" style="53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7</v>
      </c>
      <c r="P3" s="41"/>
      <c r="Q3" s="45"/>
      <c r="R3" s="45"/>
    </row>
    <row r="4" spans="1:18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42947</v>
      </c>
      <c r="P4" s="69"/>
      <c r="Q4" s="45"/>
      <c r="R4" s="45"/>
    </row>
    <row r="5" spans="1:18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6'!$M$31</f>
        <v>0</v>
      </c>
      <c r="N10" s="119">
        <f>'Period 6'!N31</f>
        <v>0</v>
      </c>
      <c r="O10" s="43"/>
    </row>
    <row r="11" spans="1:17" ht="12.75">
      <c r="A11" s="101">
        <f>'Period 6'!O4+1</f>
        <v>42920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  <c r="Q11" s="73"/>
    </row>
    <row r="12" spans="1:15" ht="12.75">
      <c r="A12" s="106">
        <f>A11+1</f>
        <v>42921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42922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42923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42924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42927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42928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42929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42930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42931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42934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42935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42936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42937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42938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42941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42942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42943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42944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42945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6'!O32-SUM(N11:N30)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2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9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9.851562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8</v>
      </c>
      <c r="P3" s="41"/>
      <c r="Q3" s="45"/>
      <c r="R3" s="45"/>
    </row>
    <row r="4" spans="1:18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42975</v>
      </c>
      <c r="P4" s="69"/>
      <c r="Q4" s="45"/>
      <c r="R4" s="45"/>
    </row>
    <row r="5" spans="1:18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7'!$M$31</f>
        <v>0</v>
      </c>
      <c r="N10" s="119">
        <f>'Period 7'!N31</f>
        <v>0</v>
      </c>
      <c r="O10" s="43"/>
    </row>
    <row r="11" spans="1:15" ht="12.75">
      <c r="A11" s="101">
        <f>'Period 7'!O4+1</f>
        <v>42948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42949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42950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42951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42952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42955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42956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42957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42958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42959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42962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42963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42964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42965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42966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42969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42970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42971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42972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42973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7'!O32-SUM(N11:N30)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9">
      <selection activeCell="B38" sqref="B38:C38"/>
    </sheetView>
  </sheetViews>
  <sheetFormatPr defaultColWidth="9.140625" defaultRowHeight="12.75"/>
  <cols>
    <col min="1" max="1" width="11.00390625" style="51" customWidth="1"/>
    <col min="2" max="2" width="9.7109375" style="50" customWidth="1"/>
    <col min="3" max="8" width="7.140625" style="50" customWidth="1"/>
    <col min="9" max="9" width="18.71093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7109375" style="50" customWidth="1"/>
    <col min="15" max="15" width="11.00390625" style="50" customWidth="1"/>
    <col min="16" max="16384" width="9.140625" style="50" customWidth="1"/>
  </cols>
  <sheetData>
    <row r="1" spans="1:15" ht="23.2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.7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9</v>
      </c>
      <c r="P3" s="41"/>
      <c r="Q3" s="45"/>
      <c r="R3" s="45"/>
    </row>
    <row r="4" spans="1:18" ht="15.7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43003</v>
      </c>
      <c r="P4" s="69"/>
      <c r="Q4" s="45"/>
      <c r="R4" s="45"/>
    </row>
    <row r="5" spans="1:18" ht="15.7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5">
      <c r="A8" s="30"/>
      <c r="B8" s="16" t="s">
        <v>4</v>
      </c>
      <c r="C8" s="17"/>
      <c r="D8" s="17"/>
      <c r="E8" s="17"/>
      <c r="F8" s="17"/>
      <c r="G8" s="17"/>
      <c r="H8" s="18"/>
      <c r="I8" s="148" t="s">
        <v>5</v>
      </c>
      <c r="J8" s="149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8'!$M$31</f>
        <v>0</v>
      </c>
      <c r="N10" s="119">
        <f>'Period 8'!N31</f>
        <v>0</v>
      </c>
      <c r="O10" s="43"/>
    </row>
    <row r="11" spans="1:15" ht="12.75">
      <c r="A11" s="101">
        <f>'Period 8'!O4+1</f>
        <v>42976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IF(ISBLANK(C11),0,(MIN(D11,TIME(20,0,0))-MAX(C11,TIME(6,0,0))))+IF(ISBLANK(E11),0,(MIN(F11,TIME(20,0,0))-MAX(E11,TIME(6,0,0))))+IF(ISBLANK(G11),0,(MIN(H11,TIME(20,0,0))-(MIN(MAX(G11,TIME(6,0,0)),TIME(20,0,0)))))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42977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42978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42979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42980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14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42983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36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42984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42985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42986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42987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14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42990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36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42991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42992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42993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42994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14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42997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36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42998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42999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43000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43001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8'!O32-SUM(N11:N30)</f>
        <v>27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34</v>
      </c>
      <c r="B38" s="147"/>
      <c r="C38" s="147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6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Bell</dc:creator>
  <cp:keywords/>
  <dc:description/>
  <cp:lastModifiedBy>Audrey Bell</cp:lastModifiedBy>
  <cp:lastPrinted>2014-01-03T12:17:52Z</cp:lastPrinted>
  <dcterms:created xsi:type="dcterms:W3CDTF">1998-07-22T14:48:24Z</dcterms:created>
  <dcterms:modified xsi:type="dcterms:W3CDTF">2021-01-06T13:49:52Z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595649652</vt:i4>
  </property>
  <property fmtid="{D5CDD505-2E9C-101B-9397-08002B2CF9AE}" pid="3" name="_NewReviewCycle">
    <vt:lpwstr/>
  </property>
  <property fmtid="{D5CDD505-2E9C-101B-9397-08002B2CF9AE}" pid="4" name="_EmailSubject">
    <vt:lpwstr>Flexi - 2016-17</vt:lpwstr>
  </property>
  <property fmtid="{D5CDD505-2E9C-101B-9397-08002B2CF9AE}" pid="5" name="_AuthorEmail">
    <vt:lpwstr>audrey.bell@highland.gov.uk</vt:lpwstr>
  </property>
  <property fmtid="{D5CDD505-2E9C-101B-9397-08002B2CF9AE}" pid="6" name="_AuthorEmailDisplayName">
    <vt:lpwstr>Audrey Bell</vt:lpwstr>
  </property>
  <property fmtid="{D5CDD505-2E9C-101B-9397-08002B2CF9AE}" pid="7" name="_PreviousAdHocReviewCycleID">
    <vt:i4>-1029806854</vt:i4>
  </property>
  <property fmtid="{D5CDD505-2E9C-101B-9397-08002B2CF9AE}" pid="8" name="_dlc_DocId">
    <vt:lpwstr>HCREF-50-20</vt:lpwstr>
  </property>
  <property fmtid="{D5CDD505-2E9C-101B-9397-08002B2CF9AE}" pid="9" name="_dlc_DocIdItemGuid">
    <vt:lpwstr>2f8d579a-47a3-409f-886e-d782bcbded7f</vt:lpwstr>
  </property>
  <property fmtid="{D5CDD505-2E9C-101B-9397-08002B2CF9AE}" pid="10" name="_dlc_DocIdUrl">
    <vt:lpwstr>http://ntsp2010web/sites/Activities/bs/_layouts/DocIdRedir.aspx?ID=HCREF-50-20, HCREF-50-20</vt:lpwstr>
  </property>
  <property fmtid="{D5CDD505-2E9C-101B-9397-08002B2CF9AE}" pid="11" name="display_urn:schemas-microsoft-com:office:office#User">
    <vt:lpwstr>Pamela Cumming</vt:lpwstr>
  </property>
  <property fmtid="{D5CDD505-2E9C-101B-9397-08002B2CF9AE}" pid="12" name="User">
    <vt:lpwstr>255</vt:lpwstr>
  </property>
  <property fmtid="{D5CDD505-2E9C-101B-9397-08002B2CF9AE}" pid="13" name="_ReviewingToolsShownOnce">
    <vt:lpwstr/>
  </property>
  <property fmtid="{D5CDD505-2E9C-101B-9397-08002B2CF9AE}" pid="14" name="ContentTypeId">
    <vt:lpwstr>0x010100CB7880015EF7DC46A7D0CA31A2B07328</vt:lpwstr>
  </property>
</Properties>
</file>