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496" windowHeight="8940" tabRatio="906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<sst xmlns="http://schemas.openxmlformats.org/spreadsheetml/2006/main" count="529" uniqueCount="40">
  <si>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</si>
  <si>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</si>
  <si>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</si>
  <si>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</si>
  <si>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</si>
  <si>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</si>
  <si>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</si>
  <si>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</si>
  <si>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</si>
  <si>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</si>
  <si>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</si>
  <si>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</si>
  <si>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</si>
  <si>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</si>
  <si>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</si>
  <si>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 xml:space="preserve">  Balance c/forward</t>
  </si>
  <si>
    <t xml:space="preserve">  I hereby certify that this is a true record of my attendance.</t>
  </si>
  <si>
    <t xml:space="preserve">  Signature:</t>
  </si>
  <si>
    <t xml:space="preserve">  Approved and Authorised by :</t>
  </si>
  <si>
    <t>Date :</t>
  </si>
  <si>
    <t>Std Hours</t>
  </si>
  <si>
    <t>Holiday</t>
  </si>
  <si>
    <t>Checked by:</t>
  </si>
  <si>
    <t>Checked by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</si>
  <si>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</si>
  <si>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</si>
  <si>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</si>
  <si>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</si>
  <si>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</si>
  <si>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</si>
  <si>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</si>
  <si>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</si>
  <si>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</si>
  <si>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</si>
  <si>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</si>
  <si>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</si>
  <si>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Public Holiday</t>
  </si>
  <si>
    <t>Working Hours</t>
  </si>
  <si>
    <t xml:space="preserve">Finance Service </t>
  </si>
  <si>
    <t>Business Support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</si>
</sst>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2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3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5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20" fontId="12" fillId="0" borderId="27" xfId="0" applyNumberFormat="1" applyFont="1" applyBorder="1" applyAlignment="1">
      <alignment/>
    </xf>
    <xf numFmtId="164" fontId="12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20" fontId="12" fillId="0" borderId="28" xfId="0" applyNumberFormat="1" applyFont="1" applyBorder="1" applyAlignment="1">
      <alignment/>
    </xf>
    <xf numFmtId="164" fontId="12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20" fontId="12" fillId="0" borderId="29" xfId="0" applyNumberFormat="1" applyFont="1" applyBorder="1" applyAlignment="1">
      <alignment/>
    </xf>
    <xf numFmtId="20" fontId="12" fillId="0" borderId="30" xfId="0" applyNumberFormat="1" applyFont="1" applyBorder="1" applyAlignment="1">
      <alignment/>
    </xf>
    <xf numFmtId="164" fontId="12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16" fillId="0" borderId="23" xfId="0" applyFont="1" applyBorder="1" applyAlignment="1">
      <alignment horizontal="center"/>
    </xf>
    <xf numFmtId="0" fontId="0" fillId="33" borderId="0" xfId="0" applyFill="1" applyBorder="1" applyAlignment="1">
      <alignment/>
    </xf>
    <xf numFmtId="20" fontId="0" fillId="0" borderId="1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0" fillId="0" borderId="19" xfId="0" applyNumberFormat="1" applyBorder="1" applyAlignment="1">
      <alignment/>
    </xf>
    <xf numFmtId="14" fontId="11" fillId="0" borderId="31" xfId="0" applyNumberFormat="1" applyFont="1" applyBorder="1" applyAlignment="1">
      <alignment horizontal="center"/>
    </xf>
    <xf numFmtId="20" fontId="12" fillId="0" borderId="31" xfId="0" applyNumberFormat="1" applyFont="1" applyBorder="1" applyAlignment="1">
      <alignment/>
    </xf>
    <xf numFmtId="164" fontId="12" fillId="0" borderId="31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20" fontId="12" fillId="0" borderId="23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20" fontId="12" fillId="0" borderId="32" xfId="0" applyNumberFormat="1" applyFont="1" applyBorder="1" applyAlignment="1">
      <alignment/>
    </xf>
    <xf numFmtId="20" fontId="12" fillId="0" borderId="33" xfId="0" applyNumberFormat="1" applyFont="1" applyBorder="1" applyAlignment="1">
      <alignment/>
    </xf>
    <xf numFmtId="20" fontId="12" fillId="0" borderId="21" xfId="0" applyNumberFormat="1" applyFont="1" applyBorder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6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25</v>
      </c>
      <c r="B3" s="80"/>
      <c r="C3" s="78"/>
      <c r="D3" s="79"/>
      <c r="E3" s="4"/>
      <c r="F3" s="4"/>
      <c r="G3" s="95"/>
      <c r="H3" s="5"/>
      <c r="I3" s="125"/>
      <c r="J3" s="94"/>
      <c r="K3" s="94"/>
      <c r="L3" s="94"/>
      <c r="M3" s="6"/>
      <c r="N3" s="118" t="s">
        <v>2</v>
      </c>
      <c r="O3" s="120">
        <v>1</v>
      </c>
      <c r="P3" s="41"/>
      <c r="Q3" s="45"/>
      <c r="R3" s="45"/>
      <c r="S3" s="50"/>
      <c r="T3" s="50"/>
      <c r="U3" s="50"/>
    </row>
    <row r="4" spans="1:21" ht="15">
      <c r="A4" s="28" t="s">
        <v>28</v>
      </c>
      <c r="B4" s="123"/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43143</v>
      </c>
      <c r="P4" s="91"/>
      <c r="Q4" s="45"/>
      <c r="R4" s="45"/>
      <c r="S4" s="50"/>
      <c r="T4" s="50"/>
      <c r="U4" s="50"/>
    </row>
    <row r="5" spans="1:21" ht="15">
      <c r="A5" s="28" t="s">
        <v>26</v>
      </c>
      <c r="B5" s="55"/>
      <c r="C5" s="77"/>
      <c r="D5" s="79"/>
      <c r="E5" s="79"/>
      <c r="F5" s="79"/>
      <c r="G5" s="81"/>
      <c r="H5" s="81"/>
      <c r="I5" s="9"/>
      <c r="J5" s="14"/>
      <c r="K5" s="14"/>
      <c r="L5" s="14"/>
      <c r="M5" s="66" t="s">
        <v>20</v>
      </c>
      <c r="N5" s="76">
        <v>0.2916666666666667</v>
      </c>
      <c r="O5" s="65"/>
      <c r="P5" s="92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/>
      <c r="N6"/>
      <c r="O6" s="11"/>
      <c r="P6" s="50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14</v>
      </c>
      <c r="M10" s="75">
        <v>0</v>
      </c>
      <c r="N10" s="124"/>
      <c r="O10" s="43"/>
      <c r="P10" s="50"/>
      <c r="Q10" s="50"/>
      <c r="R10" s="50"/>
    </row>
    <row r="11" spans="1:18" ht="12.75">
      <c r="A11" s="102">
        <v>43116</v>
      </c>
      <c r="B11" s="129">
        <v>0.2916666666666667</v>
      </c>
      <c r="C11" s="107">
        <v>0.375</v>
      </c>
      <c r="D11" s="107">
        <v>0.5416666666666666</v>
      </c>
      <c r="E11" s="107">
        <v>0.5833333333333334</v>
      </c>
      <c r="F11" s="107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43117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  <c r="P12" s="50"/>
      <c r="Q12" s="50"/>
      <c r="R12" s="50"/>
    </row>
    <row r="13" spans="1:18" ht="12.75">
      <c r="A13" s="106">
        <f aca="true" t="shared" si="2" ref="A13:A20">A12+1</f>
        <v>43118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  <c r="P13" s="50"/>
      <c r="Q13" s="50"/>
      <c r="R13" s="50"/>
    </row>
    <row r="14" spans="1:18" ht="12.75">
      <c r="A14" s="106">
        <f t="shared" si="2"/>
        <v>43119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  <c r="P14" s="50"/>
      <c r="Q14" s="50"/>
      <c r="R14" s="50"/>
    </row>
    <row r="15" spans="1:18" ht="12.75">
      <c r="A15" s="136">
        <f t="shared" si="2"/>
        <v>43120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  <c r="P15" s="50"/>
      <c r="Q15" s="50"/>
      <c r="R15" s="50"/>
    </row>
    <row r="16" spans="1:18" ht="12.75">
      <c r="A16" s="132">
        <f>A15+3</f>
        <v>43123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  <c r="P16" s="50"/>
      <c r="Q16" s="50"/>
      <c r="R16" s="50"/>
    </row>
    <row r="17" spans="1:18" ht="12.75">
      <c r="A17" s="106">
        <f>A16+1</f>
        <v>43124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  <c r="P17" s="50"/>
      <c r="Q17" s="50"/>
      <c r="R17" s="50"/>
    </row>
    <row r="18" spans="1:18" ht="12.75">
      <c r="A18" s="106">
        <f t="shared" si="2"/>
        <v>43125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  <c r="P18" s="50"/>
      <c r="Q18" s="50"/>
      <c r="R18" s="50"/>
    </row>
    <row r="19" spans="1:18" ht="12.75">
      <c r="A19" s="106">
        <f t="shared" si="2"/>
        <v>43126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  <c r="P19" s="50"/>
      <c r="Q19" s="50"/>
      <c r="R19" s="50"/>
    </row>
    <row r="20" spans="1:18" ht="12.75">
      <c r="A20" s="136">
        <f t="shared" si="2"/>
        <v>43127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  <c r="P20" s="50"/>
      <c r="Q20" s="50"/>
      <c r="R20" s="50"/>
    </row>
    <row r="21" spans="1:18" ht="12.75">
      <c r="A21" s="132">
        <f>A20+3</f>
        <v>43130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  <c r="P21" s="50"/>
      <c r="Q21" s="50"/>
      <c r="R21" s="50"/>
    </row>
    <row r="22" spans="1:18" ht="12.75">
      <c r="A22" s="106">
        <f>A21+1</f>
        <v>43131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  <c r="P22" s="50"/>
      <c r="Q22" s="50"/>
      <c r="R22" s="50"/>
    </row>
    <row r="23" spans="1:18" ht="12.75">
      <c r="A23" s="106">
        <f aca="true" t="shared" si="3" ref="A23:A30">A22+1</f>
        <v>43132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  <c r="P23" s="50"/>
      <c r="Q23" s="50"/>
      <c r="R23" s="50"/>
    </row>
    <row r="24" spans="1:18" ht="12.75">
      <c r="A24" s="106">
        <f t="shared" si="3"/>
        <v>43133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  <c r="P24" s="50"/>
      <c r="Q24" s="50"/>
      <c r="R24" s="50"/>
    </row>
    <row r="25" spans="1:18" ht="12.75">
      <c r="A25" s="136">
        <f t="shared" si="3"/>
        <v>43134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  <c r="P25" s="50"/>
      <c r="Q25" s="50"/>
      <c r="R25" s="50"/>
    </row>
    <row r="26" spans="1:18" ht="12.75">
      <c r="A26" s="132">
        <f>A25+3</f>
        <v>43137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  <c r="P26" s="50"/>
      <c r="Q26" s="50"/>
      <c r="R26" s="50"/>
    </row>
    <row r="27" spans="1:18" ht="12.75">
      <c r="A27" s="106">
        <f>A26+1</f>
        <v>43138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  <c r="P27" s="50"/>
      <c r="Q27" s="50"/>
      <c r="R27" s="50"/>
    </row>
    <row r="28" spans="1:18" ht="12.75">
      <c r="A28" s="106">
        <f t="shared" si="3"/>
        <v>43139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  <c r="P28" s="50"/>
      <c r="Q28" s="50"/>
      <c r="R28" s="50"/>
    </row>
    <row r="29" spans="1:18" ht="12.75">
      <c r="A29" s="106">
        <f t="shared" si="3"/>
        <v>43140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  <c r="P29" s="50"/>
      <c r="Q29" s="50"/>
      <c r="R29" s="50"/>
    </row>
    <row r="30" spans="1:18" ht="13.5" thickBot="1">
      <c r="A30" s="110">
        <f t="shared" si="3"/>
        <v>43141</v>
      </c>
      <c r="B30" s="131">
        <v>0.2916666666666667</v>
      </c>
      <c r="C30" s="107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  <c r="P30" s="5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2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.75">
      <c r="A38" s="27" t="s">
        <v>32</v>
      </c>
      <c r="B38" s="143">
        <f ca="1">TODAY()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2">
    <mergeCell ref="B38:C38"/>
    <mergeCell ref="I8:J8"/>
  </mergeCells>
  <conditionalFormatting sqref="A11:A30">
    <cfRule type="cellIs" priority="1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10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43395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9'!$M$31</f>
        <v>0</v>
      </c>
      <c r="N10" s="117">
        <f>'Period 9'!N31</f>
        <v>0</v>
      </c>
      <c r="O10" s="43"/>
    </row>
    <row r="11" spans="1:15" ht="12.75">
      <c r="A11" s="102">
        <f>'Period 9'!O4+1</f>
        <v>43368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43369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43370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43371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43372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43375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43376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43377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43378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43379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43382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43383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43384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43385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43386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43389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43390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43391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43392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43393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11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43423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10'!$M$31</f>
        <v>0</v>
      </c>
      <c r="N10" s="117">
        <f>'Period 10'!N31</f>
        <v>0</v>
      </c>
      <c r="O10" s="43"/>
    </row>
    <row r="11" spans="1:15" ht="12.75">
      <c r="A11" s="102">
        <f>'Period 10'!O4+1</f>
        <v>43396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43397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43398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43399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43400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43403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43404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43405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43406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43407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43410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43411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43412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43413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43414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43417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43418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43419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43420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43421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10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12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43451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11'!$M$31</f>
        <v>0</v>
      </c>
      <c r="N10" s="117">
        <f>'Period 11'!N31</f>
        <v>0</v>
      </c>
      <c r="O10" s="43"/>
    </row>
    <row r="11" spans="1:15" ht="12.75">
      <c r="A11" s="102">
        <f>'Period 11'!O4+1</f>
        <v>43424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43425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43426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43427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43428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43431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43432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43433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43434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43435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43438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43439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43440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43441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43442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43445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43446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43447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43448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43449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5">
      <selection activeCell="B11" sqref="B11"/>
    </sheetView>
  </sheetViews>
  <sheetFormatPr defaultColWidth="9.140625" defaultRowHeight="12.75"/>
  <cols>
    <col min="1" max="1" width="11.00390625" style="49" customWidth="1"/>
    <col min="2" max="2" width="11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1">
        <v>13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43479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12'!$M$31</f>
        <v>0</v>
      </c>
      <c r="N10" s="117">
        <f>'Period 12'!N31</f>
        <v>0</v>
      </c>
      <c r="O10" s="43"/>
      <c r="P10" s="50"/>
      <c r="Q10" s="50"/>
    </row>
    <row r="11" spans="1:17" ht="12.75">
      <c r="A11" s="102">
        <f>'Period 12'!O4+1</f>
        <v>43452</v>
      </c>
      <c r="B11" s="129">
        <v>0.2916666666666667</v>
      </c>
      <c r="C11" s="107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0" ref="M11:M30">SUM(K11+M10)</f>
        <v>0</v>
      </c>
      <c r="N11" s="105"/>
      <c r="O11" s="43"/>
      <c r="P11" s="50"/>
      <c r="Q11" s="50"/>
    </row>
    <row r="12" spans="1:17" ht="12.75">
      <c r="A12" s="106">
        <f>A11+1</f>
        <v>43453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40"/>
      <c r="I12" s="142"/>
      <c r="J12" s="107"/>
      <c r="K12" s="103">
        <f aca="true" t="shared" si="1" ref="K12:K29">L12-B12</f>
        <v>0</v>
      </c>
      <c r="L12" s="107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>SUM(K12+M11)</f>
        <v>0</v>
      </c>
      <c r="N12" s="109"/>
      <c r="O12" s="43"/>
      <c r="P12" s="50"/>
      <c r="Q12" s="50"/>
    </row>
    <row r="13" spans="1:17" ht="12.75">
      <c r="A13" s="106">
        <f aca="true" t="shared" si="3" ref="A13:A20">A12+1</f>
        <v>43454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33"/>
      <c r="J13" s="107"/>
      <c r="K13" s="103">
        <f t="shared" si="1"/>
        <v>0</v>
      </c>
      <c r="L13" s="107">
        <f t="shared" si="2"/>
        <v>0.29166666666666663</v>
      </c>
      <c r="M13" s="108">
        <f t="shared" si="0"/>
        <v>0</v>
      </c>
      <c r="N13" s="109"/>
      <c r="O13" s="43"/>
      <c r="P13" s="50"/>
      <c r="Q13" s="50"/>
    </row>
    <row r="14" spans="1:17" ht="12.75">
      <c r="A14" s="106">
        <f t="shared" si="3"/>
        <v>43455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41"/>
      <c r="J14" s="107"/>
      <c r="K14" s="103">
        <f t="shared" si="1"/>
        <v>0</v>
      </c>
      <c r="L14" s="107">
        <f t="shared" si="2"/>
        <v>0.29166666666666663</v>
      </c>
      <c r="M14" s="108">
        <f t="shared" si="0"/>
        <v>0</v>
      </c>
      <c r="N14" s="109"/>
      <c r="O14" s="43"/>
      <c r="P14" s="50"/>
      <c r="Q14" s="50"/>
    </row>
    <row r="15" spans="1:17" ht="12.75">
      <c r="A15" s="136">
        <f t="shared" si="3"/>
        <v>43456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03">
        <f t="shared" si="1"/>
        <v>0</v>
      </c>
      <c r="L15" s="107">
        <f t="shared" si="2"/>
        <v>0.29166666666666663</v>
      </c>
      <c r="M15" s="138">
        <f t="shared" si="0"/>
        <v>0</v>
      </c>
      <c r="N15" s="114"/>
      <c r="O15" s="43"/>
      <c r="P15" s="50"/>
      <c r="Q15" s="50"/>
    </row>
    <row r="16" spans="1:17" ht="12.75">
      <c r="A16" s="132">
        <f>A15+3</f>
        <v>43459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12" t="s">
        <v>36</v>
      </c>
      <c r="J16" s="133"/>
      <c r="K16" s="103">
        <f t="shared" si="1"/>
        <v>0</v>
      </c>
      <c r="L16" s="107">
        <f t="shared" si="2"/>
        <v>0.29166666666666663</v>
      </c>
      <c r="M16" s="134">
        <f t="shared" si="0"/>
        <v>0</v>
      </c>
      <c r="N16" s="135"/>
      <c r="O16" s="43"/>
      <c r="P16" s="50"/>
      <c r="Q16" s="50"/>
    </row>
    <row r="17" spans="1:17" ht="12.75">
      <c r="A17" s="106">
        <f>A16+1</f>
        <v>43460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 t="s">
        <v>36</v>
      </c>
      <c r="J17" s="107"/>
      <c r="K17" s="103">
        <f t="shared" si="1"/>
        <v>0</v>
      </c>
      <c r="L17" s="107">
        <f t="shared" si="2"/>
        <v>0.29166666666666663</v>
      </c>
      <c r="M17" s="108">
        <f t="shared" si="0"/>
        <v>0</v>
      </c>
      <c r="N17" s="109"/>
      <c r="O17" s="43"/>
      <c r="P17" s="50"/>
      <c r="Q17" s="50"/>
    </row>
    <row r="18" spans="1:17" ht="12.75">
      <c r="A18" s="106">
        <f t="shared" si="3"/>
        <v>43461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33"/>
      <c r="J18" s="107"/>
      <c r="K18" s="103">
        <f t="shared" si="1"/>
        <v>0</v>
      </c>
      <c r="L18" s="107">
        <f t="shared" si="2"/>
        <v>0.29166666666666663</v>
      </c>
      <c r="M18" s="108">
        <f t="shared" si="0"/>
        <v>0</v>
      </c>
      <c r="N18" s="109"/>
      <c r="O18" s="43"/>
      <c r="P18" s="50"/>
      <c r="Q18" s="50"/>
    </row>
    <row r="19" spans="1:17" ht="12.75">
      <c r="A19" s="106">
        <f t="shared" si="3"/>
        <v>43462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1"/>
        <v>0</v>
      </c>
      <c r="L19" s="107">
        <f t="shared" si="2"/>
        <v>0.29166666666666663</v>
      </c>
      <c r="M19" s="108">
        <f t="shared" si="0"/>
        <v>0</v>
      </c>
      <c r="N19" s="109"/>
      <c r="O19" s="43"/>
      <c r="P19" s="50"/>
      <c r="Q19" s="50"/>
    </row>
    <row r="20" spans="1:17" ht="12.75">
      <c r="A20" s="136">
        <f t="shared" si="3"/>
        <v>43463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03">
        <f t="shared" si="1"/>
        <v>0</v>
      </c>
      <c r="L20" s="107">
        <f t="shared" si="2"/>
        <v>0.29166666666666663</v>
      </c>
      <c r="M20" s="138">
        <f t="shared" si="0"/>
        <v>0</v>
      </c>
      <c r="N20" s="114"/>
      <c r="O20" s="43"/>
      <c r="P20" s="50"/>
      <c r="Q20" s="50"/>
    </row>
    <row r="21" spans="1:17" ht="12.75">
      <c r="A21" s="132">
        <f>A20+3</f>
        <v>43466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 t="s">
        <v>36</v>
      </c>
      <c r="J21" s="133"/>
      <c r="K21" s="103">
        <f t="shared" si="1"/>
        <v>0</v>
      </c>
      <c r="L21" s="107">
        <f t="shared" si="2"/>
        <v>0.29166666666666663</v>
      </c>
      <c r="M21" s="134">
        <f t="shared" si="0"/>
        <v>0</v>
      </c>
      <c r="N21" s="135"/>
      <c r="O21" s="43"/>
      <c r="P21" s="50"/>
      <c r="Q21" s="50"/>
    </row>
    <row r="22" spans="1:17" ht="12.75">
      <c r="A22" s="106">
        <f>A21+1</f>
        <v>43467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 t="s">
        <v>36</v>
      </c>
      <c r="J22" s="107"/>
      <c r="K22" s="103">
        <f t="shared" si="1"/>
        <v>0</v>
      </c>
      <c r="L22" s="107">
        <f t="shared" si="2"/>
        <v>0.29166666666666663</v>
      </c>
      <c r="M22" s="108">
        <f t="shared" si="0"/>
        <v>0</v>
      </c>
      <c r="N22" s="109"/>
      <c r="O22" s="43"/>
      <c r="P22" s="50"/>
      <c r="Q22" s="50"/>
    </row>
    <row r="23" spans="1:17" ht="12.75">
      <c r="A23" s="106">
        <f aca="true" t="shared" si="4" ref="A23:A30">A22+1</f>
        <v>43468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1"/>
        <v>0</v>
      </c>
      <c r="L23" s="107">
        <f t="shared" si="2"/>
        <v>0.29166666666666663</v>
      </c>
      <c r="M23" s="108">
        <f t="shared" si="0"/>
        <v>0</v>
      </c>
      <c r="N23" s="109"/>
      <c r="O23" s="43"/>
      <c r="P23" s="50"/>
      <c r="Q23" s="50"/>
    </row>
    <row r="24" spans="1:17" ht="12.75">
      <c r="A24" s="106">
        <f t="shared" si="4"/>
        <v>43469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1"/>
        <v>0</v>
      </c>
      <c r="L24" s="107">
        <f t="shared" si="2"/>
        <v>0.29166666666666663</v>
      </c>
      <c r="M24" s="108">
        <f t="shared" si="0"/>
        <v>0</v>
      </c>
      <c r="N24" s="109"/>
      <c r="O24" s="43"/>
      <c r="P24" s="50"/>
      <c r="Q24" s="50"/>
    </row>
    <row r="25" spans="1:17" ht="12.75">
      <c r="A25" s="136">
        <f t="shared" si="4"/>
        <v>43470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03">
        <f t="shared" si="1"/>
        <v>0</v>
      </c>
      <c r="L25" s="107">
        <f t="shared" si="2"/>
        <v>0.29166666666666663</v>
      </c>
      <c r="M25" s="138">
        <f t="shared" si="0"/>
        <v>0</v>
      </c>
      <c r="N25" s="114"/>
      <c r="O25" s="43"/>
      <c r="P25" s="50"/>
      <c r="Q25" s="50"/>
    </row>
    <row r="26" spans="1:17" ht="12.75">
      <c r="A26" s="132">
        <f>A25+3</f>
        <v>43473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03">
        <f t="shared" si="1"/>
        <v>0</v>
      </c>
      <c r="L26" s="107">
        <f t="shared" si="2"/>
        <v>0.29166666666666663</v>
      </c>
      <c r="M26" s="134">
        <f t="shared" si="0"/>
        <v>0</v>
      </c>
      <c r="N26" s="135"/>
      <c r="O26" s="43"/>
      <c r="P26" s="50"/>
      <c r="Q26" s="50"/>
    </row>
    <row r="27" spans="1:17" ht="12.75">
      <c r="A27" s="106">
        <f>A26+1</f>
        <v>43474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1"/>
        <v>0</v>
      </c>
      <c r="L27" s="107">
        <f t="shared" si="2"/>
        <v>0.29166666666666663</v>
      </c>
      <c r="M27" s="108">
        <f t="shared" si="0"/>
        <v>0</v>
      </c>
      <c r="N27" s="109"/>
      <c r="O27" s="43"/>
      <c r="P27" s="50"/>
      <c r="Q27" s="50"/>
    </row>
    <row r="28" spans="1:17" ht="12.75">
      <c r="A28" s="106">
        <f t="shared" si="4"/>
        <v>43475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1"/>
        <v>0</v>
      </c>
      <c r="L28" s="107">
        <f t="shared" si="2"/>
        <v>0.29166666666666663</v>
      </c>
      <c r="M28" s="108">
        <f t="shared" si="0"/>
        <v>0</v>
      </c>
      <c r="N28" s="109"/>
      <c r="O28" s="43"/>
      <c r="P28" s="50"/>
      <c r="Q28" s="50"/>
    </row>
    <row r="29" spans="1:17" ht="12.75">
      <c r="A29" s="106">
        <f t="shared" si="4"/>
        <v>43476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1"/>
        <v>0</v>
      </c>
      <c r="L29" s="107">
        <f t="shared" si="2"/>
        <v>0.29166666666666663</v>
      </c>
      <c r="M29" s="108">
        <f t="shared" si="0"/>
        <v>0</v>
      </c>
      <c r="N29" s="109"/>
      <c r="O29" s="60"/>
      <c r="P29" s="50"/>
      <c r="Q29" s="50"/>
    </row>
    <row r="30" spans="1:17" ht="13.5" thickBot="1">
      <c r="A30" s="110">
        <f t="shared" si="4"/>
        <v>43477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>L30-B30</f>
        <v>0</v>
      </c>
      <c r="L30" s="107">
        <f t="shared" si="2"/>
        <v>0.29166666666666663</v>
      </c>
      <c r="M30" s="113">
        <f t="shared" si="0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Q38" s="2" t="s">
        <v>24</v>
      </c>
    </row>
  </sheetData>
  <sheetProtection/>
  <mergeCells count="2">
    <mergeCell ref="B38:C38"/>
    <mergeCell ref="I8:J8"/>
  </mergeCells>
  <conditionalFormatting sqref="A11:A30">
    <cfRule type="cellIs" priority="6" dxfId="2" operator="equal" stopIfTrue="1">
      <formula>$B$38</formula>
    </cfRule>
  </conditionalFormatting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.75">
      <c r="B4" t="s">
        <v>35</v>
      </c>
    </row>
    <row r="5" ht="12.75">
      <c r="C5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9" customWidth="1"/>
    <col min="2" max="2" width="10.2812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</row>
    <row r="2" spans="1:16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2</v>
      </c>
      <c r="P3" s="41"/>
      <c r="Q3" s="45"/>
      <c r="R3" s="45"/>
      <c r="S3" s="50"/>
    </row>
    <row r="4" spans="1:19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43171</v>
      </c>
      <c r="P4" s="69"/>
      <c r="Q4" s="45"/>
      <c r="R4" s="45"/>
      <c r="S4" s="50"/>
    </row>
    <row r="5" spans="1:19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.75">
      <c r="A6" s="35"/>
      <c r="B6"/>
      <c r="C6"/>
      <c r="D6"/>
      <c r="E6"/>
      <c r="F6"/>
      <c r="G6"/>
      <c r="H6"/>
      <c r="I6"/>
      <c r="J6"/>
      <c r="K6"/>
      <c r="L6"/>
      <c r="M6"/>
      <c r="N6" s="41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</row>
    <row r="10" spans="1:16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1'!$M$31</f>
        <v>0</v>
      </c>
      <c r="N10" s="117">
        <f>'Period 1'!N31</f>
        <v>0</v>
      </c>
      <c r="O10" s="43"/>
      <c r="P10" s="50"/>
    </row>
    <row r="11" spans="1:16" ht="12.75">
      <c r="A11" s="102">
        <f>'Period 1'!O4+1</f>
        <v>43144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43145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  <c r="P12" s="50"/>
    </row>
    <row r="13" spans="1:16" ht="12.75">
      <c r="A13" s="106">
        <f aca="true" t="shared" si="2" ref="A13:A20">A12+1</f>
        <v>43146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  <c r="P13" s="50"/>
    </row>
    <row r="14" spans="1:16" ht="12.75">
      <c r="A14" s="106">
        <f t="shared" si="2"/>
        <v>43147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  <c r="P14" s="50"/>
    </row>
    <row r="15" spans="1:16" ht="12.75">
      <c r="A15" s="136">
        <f t="shared" si="2"/>
        <v>43148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  <c r="P15" s="50"/>
    </row>
    <row r="16" spans="1:16" ht="12.75">
      <c r="A16" s="132">
        <f>A15+3</f>
        <v>43151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  <c r="P16" s="50"/>
    </row>
    <row r="17" spans="1:16" ht="12.75">
      <c r="A17" s="106">
        <f>A16+1</f>
        <v>43152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  <c r="P17" s="50"/>
    </row>
    <row r="18" spans="1:16" ht="12.75">
      <c r="A18" s="106">
        <f t="shared" si="2"/>
        <v>43153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  <c r="P18" s="50"/>
    </row>
    <row r="19" spans="1:18" ht="12.75">
      <c r="A19" s="106">
        <f t="shared" si="2"/>
        <v>43154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  <c r="P19" s="50"/>
      <c r="R19" s="59"/>
    </row>
    <row r="20" spans="1:16" ht="12.75">
      <c r="A20" s="136">
        <f t="shared" si="2"/>
        <v>43155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  <c r="P20" s="50"/>
    </row>
    <row r="21" spans="1:16" ht="12.75">
      <c r="A21" s="132">
        <f>A20+3</f>
        <v>43158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  <c r="P21" s="50"/>
    </row>
    <row r="22" spans="1:16" ht="12.75">
      <c r="A22" s="106">
        <f>A21+1</f>
        <v>43159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  <c r="P22" s="50"/>
    </row>
    <row r="23" spans="1:16" ht="12.75">
      <c r="A23" s="106">
        <f aca="true" t="shared" si="3" ref="A23:A30">A22+1</f>
        <v>43160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  <c r="P23" s="50"/>
    </row>
    <row r="24" spans="1:16" ht="12.75">
      <c r="A24" s="106">
        <f t="shared" si="3"/>
        <v>43161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  <c r="P24" s="50"/>
    </row>
    <row r="25" spans="1:16" ht="12.75">
      <c r="A25" s="136">
        <f t="shared" si="3"/>
        <v>43162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  <c r="P25" s="50"/>
    </row>
    <row r="26" spans="1:16" ht="12.75">
      <c r="A26" s="132">
        <f>A25+3</f>
        <v>43165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  <c r="P26" s="50"/>
    </row>
    <row r="27" spans="1:16" ht="12.75">
      <c r="A27" s="106">
        <f>A26+1</f>
        <v>43166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  <c r="P27" s="50"/>
    </row>
    <row r="28" spans="1:16" ht="12.75">
      <c r="A28" s="106">
        <f t="shared" si="3"/>
        <v>43167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  <c r="P28" s="50"/>
    </row>
    <row r="29" spans="1:16" ht="12.75">
      <c r="A29" s="106">
        <f t="shared" si="3"/>
        <v>43168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  <c r="P29" s="50"/>
    </row>
    <row r="30" spans="1:16" ht="13.5" thickBot="1">
      <c r="A30" s="110">
        <f t="shared" si="3"/>
        <v>43169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  <c r="P30" s="50"/>
    </row>
    <row r="31" spans="1:16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</row>
    <row r="32" spans="1:16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23</v>
      </c>
      <c r="N32"/>
      <c r="O32" s="88"/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</row>
    <row r="34" spans="1:16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</row>
    <row r="35" spans="1:16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2">
    <mergeCell ref="B38:C38"/>
    <mergeCell ref="I8:J8"/>
  </mergeCells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8" customWidth="1"/>
    <col min="2" max="2" width="10.140625" style="48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/>
      <c r="Q1" s="50"/>
      <c r="R1" s="50"/>
    </row>
    <row r="2" spans="1:18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3</v>
      </c>
      <c r="P3" s="73"/>
      <c r="Q3" s="71"/>
      <c r="R3" s="71"/>
      <c r="S3"/>
      <c r="T3" s="50"/>
      <c r="U3" s="50"/>
    </row>
    <row r="4" spans="1:21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43199</v>
      </c>
      <c r="P4" s="73"/>
      <c r="Q4" s="71"/>
      <c r="R4" s="71"/>
      <c r="S4"/>
      <c r="T4" s="50"/>
      <c r="U4" s="50"/>
    </row>
    <row r="5" spans="1:21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44"/>
      <c r="P5" s="73"/>
      <c r="Q5" s="71"/>
      <c r="R5" s="71"/>
      <c r="S5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72"/>
      <c r="N6" s="72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70"/>
      <c r="P9"/>
      <c r="Q9" s="50"/>
      <c r="R9" s="50"/>
    </row>
    <row r="10" spans="1:18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2'!$M$31</f>
        <v>0</v>
      </c>
      <c r="N10" s="117">
        <f>'Period 2'!N31</f>
        <v>0</v>
      </c>
      <c r="O10" s="70"/>
      <c r="P10"/>
      <c r="Q10" s="50"/>
      <c r="R10" s="50"/>
    </row>
    <row r="11" spans="1:18" ht="12.75">
      <c r="A11" s="102">
        <f>'Period 2'!O4+1</f>
        <v>43172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43173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>M11+K12</f>
        <v>0</v>
      </c>
      <c r="N12" s="109"/>
      <c r="O12" s="70"/>
      <c r="P12"/>
      <c r="Q12" s="50"/>
      <c r="R12" s="50"/>
    </row>
    <row r="13" spans="1:18" ht="12.75">
      <c r="A13" s="106">
        <f aca="true" t="shared" si="1" ref="A13:A20">A12+1</f>
        <v>43174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>M12+K13</f>
        <v>0</v>
      </c>
      <c r="N13" s="109"/>
      <c r="O13" s="70"/>
      <c r="P13"/>
      <c r="Q13" s="50"/>
      <c r="R13" s="50"/>
    </row>
    <row r="14" spans="1:18" ht="12.75">
      <c r="A14" s="106">
        <f t="shared" si="1"/>
        <v>43175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aca="true" t="shared" si="2" ref="M14:M29">M13+K14</f>
        <v>0</v>
      </c>
      <c r="N14" s="109"/>
      <c r="O14" s="70"/>
      <c r="P14"/>
      <c r="Q14" s="50"/>
      <c r="R14" s="50"/>
    </row>
    <row r="15" spans="1:18" ht="12.75">
      <c r="A15" s="136">
        <f t="shared" si="1"/>
        <v>43176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2"/>
        <v>0</v>
      </c>
      <c r="N15" s="114"/>
      <c r="O15" s="70"/>
      <c r="P15"/>
      <c r="Q15" s="50"/>
      <c r="R15" s="50"/>
    </row>
    <row r="16" spans="1:18" ht="12.75">
      <c r="A16" s="132">
        <f>A15+3</f>
        <v>43179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2"/>
        <v>0</v>
      </c>
      <c r="N16" s="135"/>
      <c r="O16" s="70"/>
      <c r="P16"/>
      <c r="Q16" s="50"/>
      <c r="R16" s="50"/>
    </row>
    <row r="17" spans="1:18" ht="12.75">
      <c r="A17" s="106">
        <f>A16+1</f>
        <v>43180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2"/>
        <v>0</v>
      </c>
      <c r="N17" s="109"/>
      <c r="O17" s="70"/>
      <c r="P17"/>
      <c r="Q17" s="50"/>
      <c r="R17" s="50"/>
    </row>
    <row r="18" spans="1:18" ht="12.75">
      <c r="A18" s="106">
        <f t="shared" si="1"/>
        <v>43181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2"/>
        <v>0</v>
      </c>
      <c r="N18" s="109"/>
      <c r="O18" s="70"/>
      <c r="P18"/>
      <c r="Q18" s="50"/>
      <c r="R18" s="50"/>
    </row>
    <row r="19" spans="1:18" ht="12.75">
      <c r="A19" s="106">
        <f t="shared" si="1"/>
        <v>43182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2"/>
        <v>0</v>
      </c>
      <c r="N19" s="109"/>
      <c r="O19" s="70"/>
      <c r="P19"/>
      <c r="Q19" s="50"/>
      <c r="R19" s="50"/>
    </row>
    <row r="20" spans="1:18" ht="12.75">
      <c r="A20" s="136">
        <f t="shared" si="1"/>
        <v>43183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2"/>
        <v>0</v>
      </c>
      <c r="N20" s="114"/>
      <c r="O20" s="70"/>
      <c r="P20"/>
      <c r="Q20" s="50"/>
      <c r="R20" s="50"/>
    </row>
    <row r="21" spans="1:18" ht="12.75">
      <c r="A21" s="132">
        <f>A20+3</f>
        <v>43186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2"/>
        <v>0</v>
      </c>
      <c r="N21" s="135"/>
      <c r="O21" s="70"/>
      <c r="P21"/>
      <c r="Q21" s="50"/>
      <c r="R21" s="50"/>
    </row>
    <row r="22" spans="1:18" ht="12.75">
      <c r="A22" s="106">
        <f>A21+1</f>
        <v>43187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2"/>
        <v>0</v>
      </c>
      <c r="N22" s="109"/>
      <c r="O22" s="70"/>
      <c r="P22"/>
      <c r="Q22" s="50"/>
      <c r="R22" s="50"/>
    </row>
    <row r="23" spans="1:18" ht="12.75">
      <c r="A23" s="106">
        <f aca="true" t="shared" si="3" ref="A23:A30">A22+1</f>
        <v>43188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2"/>
        <v>0</v>
      </c>
      <c r="N23" s="109"/>
      <c r="O23" s="70"/>
      <c r="P23"/>
      <c r="Q23" s="50"/>
      <c r="R23" s="50"/>
    </row>
    <row r="24" spans="1:18" ht="12.75">
      <c r="A24" s="106">
        <f t="shared" si="3"/>
        <v>43189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2"/>
        <v>0</v>
      </c>
      <c r="N24" s="109"/>
      <c r="O24" s="70"/>
      <c r="P24"/>
      <c r="Q24" s="50"/>
      <c r="R24" s="50"/>
    </row>
    <row r="25" spans="1:18" ht="12.75">
      <c r="A25" s="136">
        <f t="shared" si="3"/>
        <v>43190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2"/>
        <v>0</v>
      </c>
      <c r="N25" s="114"/>
      <c r="O25" s="70"/>
      <c r="P25"/>
      <c r="Q25" s="50"/>
      <c r="R25" s="50"/>
    </row>
    <row r="26" spans="1:18" ht="12.75">
      <c r="A26" s="132">
        <f>A25+3</f>
        <v>43193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2"/>
        <v>0</v>
      </c>
      <c r="N26" s="135"/>
      <c r="O26" s="70"/>
      <c r="P26"/>
      <c r="Q26" s="50"/>
      <c r="R26" s="50"/>
    </row>
    <row r="27" spans="1:18" ht="12.75">
      <c r="A27" s="106">
        <f>A26+1</f>
        <v>43194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2"/>
        <v>0</v>
      </c>
      <c r="N27" s="109"/>
      <c r="O27" s="70"/>
      <c r="P27"/>
      <c r="Q27" s="50"/>
      <c r="R27" s="50"/>
    </row>
    <row r="28" spans="1:18" ht="12.75">
      <c r="A28" s="106">
        <f t="shared" si="3"/>
        <v>43195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2"/>
        <v>0</v>
      </c>
      <c r="N28" s="109"/>
      <c r="O28" s="87"/>
      <c r="P28"/>
      <c r="Q28" s="50"/>
      <c r="R28" s="50"/>
    </row>
    <row r="29" spans="1:18" ht="12.75">
      <c r="A29" s="106">
        <f t="shared" si="3"/>
        <v>43196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2"/>
        <v>0</v>
      </c>
      <c r="N29" s="109"/>
      <c r="O29" s="60"/>
      <c r="P29"/>
      <c r="Q29" s="50"/>
      <c r="R29" s="50"/>
    </row>
    <row r="30" spans="1:18" ht="13.5" thickBot="1">
      <c r="A30" s="110">
        <f t="shared" si="3"/>
        <v>43197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>M29+K30</f>
        <v>0</v>
      </c>
      <c r="N30" s="114"/>
      <c r="O30" s="67" t="s">
        <v>21</v>
      </c>
      <c r="P30"/>
      <c r="Q30" s="50"/>
      <c r="R30" s="50"/>
    </row>
    <row r="31" spans="1:18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/>
      <c r="Q31" s="50"/>
      <c r="R31" s="50"/>
    </row>
    <row r="32" spans="1:18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/>
      <c r="Q34" s="50"/>
      <c r="R34" s="50"/>
    </row>
    <row r="35" spans="1:18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.75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2">
    <mergeCell ref="B38:C38"/>
    <mergeCell ref="I8:J8"/>
  </mergeCells>
  <conditionalFormatting sqref="A11:A30">
    <cfRule type="cellIs" priority="3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  <c r="P1" s="50"/>
      <c r="Q1" s="50"/>
    </row>
    <row r="2" spans="1:17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25</v>
      </c>
      <c r="B3" s="82">
        <f>'Period 1'!B3</f>
        <v>0</v>
      </c>
      <c r="C3" s="85"/>
      <c r="D3" s="83"/>
      <c r="E3" s="4"/>
      <c r="F3" s="4"/>
      <c r="G3" s="126"/>
      <c r="H3" s="5"/>
      <c r="I3" s="86"/>
      <c r="J3" s="90"/>
      <c r="K3" s="90"/>
      <c r="L3" s="90"/>
      <c r="M3" s="6"/>
      <c r="N3" s="118" t="s">
        <v>2</v>
      </c>
      <c r="O3" s="121">
        <v>4</v>
      </c>
      <c r="P3" s="41"/>
      <c r="Q3" s="45"/>
      <c r="R3" s="45"/>
      <c r="S3" s="50"/>
      <c r="T3" s="50"/>
    </row>
    <row r="4" spans="1:20" ht="15">
      <c r="A4" s="28" t="s">
        <v>28</v>
      </c>
      <c r="B4" s="95" t="s">
        <v>38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19" t="s">
        <v>33</v>
      </c>
      <c r="O4" s="30">
        <f>MAX(A:A)+2</f>
        <v>43227</v>
      </c>
      <c r="P4" s="69"/>
      <c r="Q4" s="45"/>
      <c r="R4" s="45"/>
      <c r="S4" s="50"/>
      <c r="T4" s="50"/>
    </row>
    <row r="5" spans="1:20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8" t="s">
        <v>20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4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  <c r="P9" s="50"/>
      <c r="Q9" s="50"/>
    </row>
    <row r="10" spans="1:17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3'!$M$31</f>
        <v>0</v>
      </c>
      <c r="N10" s="117">
        <f>'Period 3'!N31</f>
        <v>0</v>
      </c>
      <c r="O10" s="43"/>
      <c r="P10" s="50"/>
      <c r="Q10" s="50"/>
    </row>
    <row r="11" spans="1:17" ht="12.75">
      <c r="A11" s="102">
        <f>'Period 3'!O4+1</f>
        <v>43200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43201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>M11+K12</f>
        <v>0</v>
      </c>
      <c r="N12" s="109"/>
      <c r="O12" s="43"/>
      <c r="P12" s="50"/>
      <c r="Q12" s="50"/>
    </row>
    <row r="13" spans="1:17" ht="12.75">
      <c r="A13" s="106">
        <f aca="true" t="shared" si="1" ref="A13:A20">A12+1</f>
        <v>43202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>M12+K13</f>
        <v>0</v>
      </c>
      <c r="N13" s="109"/>
      <c r="O13" s="43"/>
      <c r="P13" s="50"/>
      <c r="Q13" s="50"/>
    </row>
    <row r="14" spans="1:17" ht="12.75">
      <c r="A14" s="106">
        <f t="shared" si="1"/>
        <v>43203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aca="true" t="shared" si="2" ref="M14:M30">M13+K14</f>
        <v>0</v>
      </c>
      <c r="N14" s="109"/>
      <c r="O14" s="43"/>
      <c r="P14" s="50"/>
      <c r="Q14" s="50"/>
    </row>
    <row r="15" spans="1:17" ht="12.75">
      <c r="A15" s="136">
        <f t="shared" si="1"/>
        <v>43204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 t="s">
        <v>36</v>
      </c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2"/>
        <v>0</v>
      </c>
      <c r="N15" s="114"/>
      <c r="O15" s="43"/>
      <c r="P15" s="50"/>
      <c r="Q15" s="50"/>
    </row>
    <row r="16" spans="1:17" ht="12.75">
      <c r="A16" s="132">
        <f>A15+3</f>
        <v>43207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 t="s">
        <v>36</v>
      </c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2"/>
        <v>0</v>
      </c>
      <c r="N16" s="135"/>
      <c r="O16" s="43"/>
      <c r="P16" s="50"/>
      <c r="Q16" s="50"/>
    </row>
    <row r="17" spans="1:17" ht="12.75">
      <c r="A17" s="106">
        <f>A16+1</f>
        <v>43208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2"/>
        <v>0</v>
      </c>
      <c r="N17" s="109"/>
      <c r="O17" s="43"/>
      <c r="P17" s="50"/>
      <c r="Q17" s="50"/>
    </row>
    <row r="18" spans="1:17" ht="12.75">
      <c r="A18" s="106">
        <f t="shared" si="1"/>
        <v>43209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2"/>
        <v>0</v>
      </c>
      <c r="N18" s="109"/>
      <c r="O18" s="43"/>
      <c r="P18" s="50"/>
      <c r="Q18" s="50"/>
    </row>
    <row r="19" spans="1:17" ht="12.75">
      <c r="A19" s="106">
        <f t="shared" si="1"/>
        <v>43210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2"/>
        <v>0</v>
      </c>
      <c r="N19" s="109"/>
      <c r="O19" s="43"/>
      <c r="P19" s="50"/>
      <c r="Q19" s="50"/>
    </row>
    <row r="20" spans="1:17" ht="12.75">
      <c r="A20" s="136">
        <f t="shared" si="1"/>
        <v>43211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2"/>
        <v>0</v>
      </c>
      <c r="N20" s="114"/>
      <c r="O20" s="43"/>
      <c r="P20" s="50"/>
      <c r="Q20" s="50"/>
    </row>
    <row r="21" spans="1:17" ht="12.75">
      <c r="A21" s="132">
        <f>A20+3</f>
        <v>43214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2"/>
        <v>0</v>
      </c>
      <c r="N21" s="135"/>
      <c r="O21" s="43"/>
      <c r="P21" s="50"/>
      <c r="Q21" s="50"/>
    </row>
    <row r="22" spans="1:17" ht="12.75">
      <c r="A22" s="106">
        <f>A21+1</f>
        <v>43215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2"/>
        <v>0</v>
      </c>
      <c r="N22" s="109"/>
      <c r="O22" s="43"/>
      <c r="P22" s="50"/>
      <c r="Q22" s="50"/>
    </row>
    <row r="23" spans="1:17" ht="12.75">
      <c r="A23" s="106">
        <f aca="true" t="shared" si="3" ref="A23:A30">A22+1</f>
        <v>43216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2"/>
        <v>0</v>
      </c>
      <c r="N23" s="109"/>
      <c r="O23" s="43"/>
      <c r="P23" s="50"/>
      <c r="Q23" s="50"/>
    </row>
    <row r="24" spans="1:17" ht="12.75">
      <c r="A24" s="106">
        <f t="shared" si="3"/>
        <v>43217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2"/>
        <v>0</v>
      </c>
      <c r="N24" s="109"/>
      <c r="O24" s="43"/>
      <c r="P24" s="50"/>
      <c r="Q24" s="50"/>
    </row>
    <row r="25" spans="1:17" ht="12.75">
      <c r="A25" s="136">
        <f t="shared" si="3"/>
        <v>43218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2"/>
        <v>0</v>
      </c>
      <c r="N25" s="114"/>
      <c r="O25" s="43"/>
      <c r="P25" s="50"/>
      <c r="Q25" s="50"/>
    </row>
    <row r="26" spans="1:17" ht="12.75">
      <c r="A26" s="132">
        <f>A25+3</f>
        <v>43221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 t="s">
        <v>36</v>
      </c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2"/>
        <v>0</v>
      </c>
      <c r="N26" s="135"/>
      <c r="O26" s="43"/>
      <c r="P26" s="50"/>
      <c r="Q26" s="50"/>
    </row>
    <row r="27" spans="1:17" ht="12.75">
      <c r="A27" s="106">
        <f>A26+1</f>
        <v>43222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2"/>
        <v>0</v>
      </c>
      <c r="N27" s="109"/>
      <c r="O27" s="43"/>
      <c r="P27" s="50"/>
      <c r="Q27" s="50"/>
    </row>
    <row r="28" spans="1:17" ht="12.75">
      <c r="A28" s="106">
        <f t="shared" si="3"/>
        <v>43223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2"/>
        <v>0</v>
      </c>
      <c r="N28" s="109"/>
      <c r="O28" s="43"/>
      <c r="P28" s="50"/>
      <c r="Q28" s="50"/>
    </row>
    <row r="29" spans="1:17" ht="12.75">
      <c r="A29" s="106">
        <f t="shared" si="3"/>
        <v>43224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2"/>
        <v>0</v>
      </c>
      <c r="N29" s="109"/>
      <c r="O29" s="60"/>
      <c r="P29" s="50"/>
      <c r="Q29" s="50"/>
    </row>
    <row r="30" spans="1:17" ht="13.5" thickBot="1">
      <c r="A30" s="110">
        <f t="shared" si="3"/>
        <v>43225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33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2"/>
        <v>0</v>
      </c>
      <c r="N30" s="114"/>
      <c r="O30" s="60" t="s">
        <v>21</v>
      </c>
      <c r="P30" s="50"/>
      <c r="Q30" s="50"/>
    </row>
    <row r="31" spans="1:17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  <c r="P31" s="50"/>
      <c r="Q31" s="50"/>
    </row>
    <row r="32" spans="1:17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  <c r="P34" s="50"/>
      <c r="Q34" s="50"/>
    </row>
    <row r="35" spans="1:17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.75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.75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.75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.75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.75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.75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.75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.75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.75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.75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.75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.75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.75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.75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.75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.75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.75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.75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.75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.75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.75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.75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.75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.75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.75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.75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.75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.75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.75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.75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.75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.75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.75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.75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.75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.75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.75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.75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.75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.75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.75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.75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.75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.75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.75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.75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.75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.75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.75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.75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.75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.75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.75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.75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.75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.75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.75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.75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.75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.75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.75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.75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.75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.75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.75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.75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.75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.75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.75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.75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.75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.75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.75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.75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.75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.75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.75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.75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.75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.75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.75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.75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.75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.75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.75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.75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.75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.75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.75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.75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.75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.75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.75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.75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.75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.75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.75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.75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.75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.75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.75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.75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.75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.75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.75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.75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.75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.75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.75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.75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.75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.75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.75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.75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.75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.75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.75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.75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.75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.75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.75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.75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.75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.75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.75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.75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2">
    <mergeCell ref="B38:C38"/>
    <mergeCell ref="I8:J8"/>
  </mergeCells>
  <conditionalFormatting sqref="A11:A30">
    <cfRule type="cellIs" priority="4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5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43255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4'!$M$31</f>
        <v>0</v>
      </c>
      <c r="N10" s="117">
        <f>'Period 4'!N31</f>
        <v>0</v>
      </c>
      <c r="O10" s="43"/>
    </row>
    <row r="11" spans="1:15" ht="12.75">
      <c r="A11" s="102">
        <f>'Period 4'!O4+1</f>
        <v>43228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43229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  <c r="Q12" s="61"/>
    </row>
    <row r="13" spans="1:15" ht="12.75">
      <c r="A13" s="106">
        <f aca="true" t="shared" si="2" ref="A13:A20">A12+1</f>
        <v>43230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43231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43232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43235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43236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43237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43238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43239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43242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43243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43244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43245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43246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43249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43250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43251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60"/>
    </row>
    <row r="29" spans="1:15" ht="12.75">
      <c r="A29" s="106">
        <f t="shared" si="3"/>
        <v>43252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43253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 t="s">
        <v>36</v>
      </c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5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120">
        <v>6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43283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5'!$M$31</f>
        <v>0</v>
      </c>
      <c r="N10" s="117">
        <f>'Period 5'!N31</f>
        <v>0</v>
      </c>
      <c r="O10" s="43"/>
    </row>
    <row r="11" spans="1:15" ht="12.75">
      <c r="A11" s="102">
        <f>'Period 5'!O4+1</f>
        <v>43256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43257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43258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43259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43260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43263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43264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43265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43266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43267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43270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43271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43272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43273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43274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43277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43278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43279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43280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43281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7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43311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6'!$M$31</f>
        <v>0</v>
      </c>
      <c r="N10" s="117">
        <f>'Period 6'!N31</f>
        <v>0</v>
      </c>
      <c r="O10" s="43"/>
    </row>
    <row r="11" spans="1:17" ht="12.75">
      <c r="A11" s="102">
        <f>'Period 6'!O4+1</f>
        <v>43284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4"/>
    </row>
    <row r="12" spans="1:15" ht="12.75">
      <c r="A12" s="106">
        <f>A11+1</f>
        <v>43285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43286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43287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43288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43291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43292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43293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43294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43295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43298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43299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43300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43301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43302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43305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43306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43307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43308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43309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8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43339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66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7'!$M$31</f>
        <v>0</v>
      </c>
      <c r="N10" s="117">
        <f>'Period 7'!N31</f>
        <v>0</v>
      </c>
      <c r="O10" s="43"/>
    </row>
    <row r="11" spans="1:15" ht="12.75">
      <c r="A11" s="102">
        <f>'Period 7'!O4+1</f>
        <v>43312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43313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43314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43315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43316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43319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43320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43321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43322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43323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43326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43327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43328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43329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43330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43333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43334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43335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43336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43337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4">
      <selection activeCell="B11" sqref="B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3" t="s">
        <v>1</v>
      </c>
    </row>
    <row r="2" spans="1:15" ht="12.75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25</v>
      </c>
      <c r="B3" s="82">
        <f>'Period 1'!B3</f>
        <v>0</v>
      </c>
      <c r="C3" s="85"/>
      <c r="D3" s="83"/>
      <c r="E3" s="4"/>
      <c r="F3" s="4"/>
      <c r="G3" s="95"/>
      <c r="H3" s="5"/>
      <c r="I3" s="86"/>
      <c r="J3" s="90"/>
      <c r="K3" s="90"/>
      <c r="L3" s="90"/>
      <c r="M3" s="6"/>
      <c r="N3" s="118" t="s">
        <v>2</v>
      </c>
      <c r="O3" s="25">
        <v>9</v>
      </c>
      <c r="P3" s="41"/>
      <c r="Q3" s="45"/>
      <c r="R3" s="45"/>
    </row>
    <row r="4" spans="1:18" ht="15">
      <c r="A4" s="28" t="s">
        <v>28</v>
      </c>
      <c r="B4" s="9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19" t="s">
        <v>33</v>
      </c>
      <c r="O4" s="30">
        <f>MAX(A:A)+2</f>
        <v>43367</v>
      </c>
      <c r="P4" s="69"/>
      <c r="Q4" s="45"/>
      <c r="R4" s="45"/>
    </row>
    <row r="5" spans="1:18" ht="15">
      <c r="A5" s="28" t="s">
        <v>26</v>
      </c>
      <c r="B5" s="55"/>
      <c r="C5" s="82" t="s">
        <v>39</v>
      </c>
      <c r="D5" s="83"/>
      <c r="E5" s="83"/>
      <c r="F5" s="83"/>
      <c r="G5" s="84"/>
      <c r="H5" s="84"/>
      <c r="I5" s="9"/>
      <c r="J5" s="14"/>
      <c r="K5" s="14"/>
      <c r="L5" s="14"/>
      <c r="M5" s="12" t="s">
        <v>20</v>
      </c>
      <c r="N5" s="36">
        <f>'Period 1'!N5</f>
        <v>0.2916666666666667</v>
      </c>
      <c r="O5" s="14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44" t="s">
        <v>5</v>
      </c>
      <c r="J8" s="145"/>
      <c r="K8" s="98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127" t="s">
        <v>37</v>
      </c>
      <c r="C9" s="21" t="s">
        <v>8</v>
      </c>
      <c r="D9" s="21" t="s">
        <v>9</v>
      </c>
      <c r="E9" s="21" t="s">
        <v>8</v>
      </c>
      <c r="F9" s="21" t="s">
        <v>9</v>
      </c>
      <c r="G9" s="21" t="s">
        <v>8</v>
      </c>
      <c r="H9" s="21" t="s">
        <v>9</v>
      </c>
      <c r="I9" s="21" t="s">
        <v>10</v>
      </c>
      <c r="J9" s="21" t="s">
        <v>11</v>
      </c>
      <c r="K9" s="21" t="s">
        <v>12</v>
      </c>
      <c r="L9" s="20" t="s">
        <v>13</v>
      </c>
      <c r="M9" s="39" t="s">
        <v>13</v>
      </c>
      <c r="N9" s="42" t="s">
        <v>21</v>
      </c>
      <c r="O9" s="11"/>
    </row>
    <row r="10" spans="1:15" ht="12.75">
      <c r="A10" s="96"/>
      <c r="B10" s="128"/>
      <c r="C10" s="97"/>
      <c r="D10" s="97"/>
      <c r="E10" s="97"/>
      <c r="F10" s="97"/>
      <c r="G10" s="97"/>
      <c r="H10" s="97"/>
      <c r="I10" s="97"/>
      <c r="J10" s="97"/>
      <c r="K10" s="100"/>
      <c r="L10" s="101" t="s">
        <v>29</v>
      </c>
      <c r="M10" s="116">
        <f>'Period 8'!$M$31</f>
        <v>0</v>
      </c>
      <c r="N10" s="117">
        <f>'Period 8'!N31</f>
        <v>0</v>
      </c>
      <c r="O10" s="43"/>
    </row>
    <row r="11" spans="1:15" ht="12.75">
      <c r="A11" s="102">
        <f>'Period 8'!O4+1</f>
        <v>43340</v>
      </c>
      <c r="B11" s="129">
        <v>0.2916666666666667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L11-B11</f>
        <v>0</v>
      </c>
      <c r="L11" s="107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43341</v>
      </c>
      <c r="B12" s="130">
        <v>0.2916666666666667</v>
      </c>
      <c r="C12" s="107">
        <v>0.375</v>
      </c>
      <c r="D12" s="107">
        <v>0.5416666666666666</v>
      </c>
      <c r="E12" s="107">
        <v>0.5833333333333334</v>
      </c>
      <c r="F12" s="107">
        <v>0.7083333333333334</v>
      </c>
      <c r="G12" s="107"/>
      <c r="H12" s="107"/>
      <c r="I12" s="107"/>
      <c r="J12" s="107"/>
      <c r="K12" s="103">
        <f aca="true" t="shared" si="0" ref="K12:K30">L12-B12</f>
        <v>0</v>
      </c>
      <c r="L12" s="107">
        <f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8">
        <f aca="true" t="shared" si="1" ref="M12:M30">M11+K12</f>
        <v>0</v>
      </c>
      <c r="N12" s="109"/>
      <c r="O12" s="43"/>
    </row>
    <row r="13" spans="1:15" ht="12.75">
      <c r="A13" s="106">
        <f aca="true" t="shared" si="2" ref="A13:A20">A12+1</f>
        <v>43342</v>
      </c>
      <c r="B13" s="130">
        <v>0.2916666666666667</v>
      </c>
      <c r="C13" s="107">
        <v>0.375</v>
      </c>
      <c r="D13" s="107">
        <v>0.5416666666666666</v>
      </c>
      <c r="E13" s="107">
        <v>0.5833333333333334</v>
      </c>
      <c r="F13" s="107">
        <v>0.7083333333333334</v>
      </c>
      <c r="G13" s="107"/>
      <c r="H13" s="107"/>
      <c r="I13" s="107"/>
      <c r="J13" s="107"/>
      <c r="K13" s="103">
        <f t="shared" si="0"/>
        <v>0</v>
      </c>
      <c r="L13" s="107">
        <f>IF(ISBLANK(C13),0,(MIN(D13,TIME(23,59,0))-MAX(C13,TIME(0,0,0))))+IF(ISBLANK(E13),0,(MIN(F13,TIME(23,59,0))-MAX(E13,TIME(0,0,0))))+IF(ISBLANK(G13),0,(MIN(H13,TIME(23,59,0))-(MIN(MAX(G13,TIME(0,0,0)),TIME(23,59,0)))))</f>
        <v>0.29166666666666663</v>
      </c>
      <c r="M13" s="108">
        <f t="shared" si="1"/>
        <v>0</v>
      </c>
      <c r="N13" s="109"/>
      <c r="O13" s="43"/>
    </row>
    <row r="14" spans="1:15" ht="12.75">
      <c r="A14" s="106">
        <f t="shared" si="2"/>
        <v>43343</v>
      </c>
      <c r="B14" s="130">
        <v>0.2916666666666667</v>
      </c>
      <c r="C14" s="107">
        <v>0.375</v>
      </c>
      <c r="D14" s="107">
        <v>0.5416666666666666</v>
      </c>
      <c r="E14" s="107">
        <v>0.5833333333333334</v>
      </c>
      <c r="F14" s="107">
        <v>0.7083333333333334</v>
      </c>
      <c r="G14" s="107"/>
      <c r="H14" s="107"/>
      <c r="I14" s="107"/>
      <c r="J14" s="107"/>
      <c r="K14" s="103">
        <f t="shared" si="0"/>
        <v>0</v>
      </c>
      <c r="L14" s="107">
        <f>IF(ISBLANK(C14),0,(MIN(D14,TIME(23,59,0))-MAX(C14,TIME(0,0,0))))+IF(ISBLANK(E14),0,(MIN(F14,TIME(23,59,0))-MAX(E14,TIME(0,0,0))))+IF(ISBLANK(G14),0,(MIN(H14,TIME(23,59,0))-(MIN(MAX(G14,TIME(0,0,0)),TIME(23,59,0)))))</f>
        <v>0.29166666666666663</v>
      </c>
      <c r="M14" s="108">
        <f t="shared" si="1"/>
        <v>0</v>
      </c>
      <c r="N14" s="109"/>
      <c r="O14" s="43"/>
    </row>
    <row r="15" spans="1:15" ht="12.75">
      <c r="A15" s="136">
        <f t="shared" si="2"/>
        <v>43344</v>
      </c>
      <c r="B15" s="131">
        <v>0.2916666666666667</v>
      </c>
      <c r="C15" s="112">
        <v>0.375</v>
      </c>
      <c r="D15" s="112">
        <v>0.5416666666666666</v>
      </c>
      <c r="E15" s="112">
        <v>0.5833333333333334</v>
      </c>
      <c r="F15" s="112">
        <v>0.7083333333333334</v>
      </c>
      <c r="G15" s="112"/>
      <c r="H15" s="112"/>
      <c r="I15" s="112"/>
      <c r="J15" s="112"/>
      <c r="K15" s="137">
        <f t="shared" si="0"/>
        <v>0</v>
      </c>
      <c r="L15" s="107">
        <f>IF(ISBLANK(C15),0,(MIN(D15,TIME(23,59,0))-MAX(C15,TIME(0,0,0))))+IF(ISBLANK(E15),0,(MIN(F15,TIME(23,59,0))-MAX(E15,TIME(0,0,0))))+IF(ISBLANK(G15),0,(MIN(H15,TIME(23,59,0))-(MIN(MAX(G15,TIME(0,0,0)),TIME(23,59,0)))))</f>
        <v>0.29166666666666663</v>
      </c>
      <c r="M15" s="138">
        <f t="shared" si="1"/>
        <v>0</v>
      </c>
      <c r="N15" s="114"/>
      <c r="O15" s="43"/>
    </row>
    <row r="16" spans="1:15" ht="12.75">
      <c r="A16" s="132">
        <f>A15+3</f>
        <v>43347</v>
      </c>
      <c r="B16" s="130">
        <v>0.2916666666666667</v>
      </c>
      <c r="C16" s="133">
        <v>0.375</v>
      </c>
      <c r="D16" s="133">
        <v>0.5416666666666666</v>
      </c>
      <c r="E16" s="133">
        <v>0.5833333333333334</v>
      </c>
      <c r="F16" s="133">
        <v>0.7083333333333334</v>
      </c>
      <c r="G16" s="133"/>
      <c r="H16" s="133"/>
      <c r="I16" s="133"/>
      <c r="J16" s="133"/>
      <c r="K16" s="133">
        <f t="shared" si="0"/>
        <v>0</v>
      </c>
      <c r="L16" s="107">
        <f>IF(ISBLANK(C16),0,(MIN(D16,TIME(23,59,0))-MAX(C16,TIME(0,0,0))))+IF(ISBLANK(E16),0,(MIN(F16,TIME(23,59,0))-MAX(E16,TIME(0,0,0))))+IF(ISBLANK(G16),0,(MIN(H16,TIME(23,59,0))-(MIN(MAX(G16,TIME(0,0,0)),TIME(23,59,0)))))</f>
        <v>0.29166666666666663</v>
      </c>
      <c r="M16" s="134">
        <f t="shared" si="1"/>
        <v>0</v>
      </c>
      <c r="N16" s="135"/>
      <c r="O16" s="43"/>
    </row>
    <row r="17" spans="1:15" ht="12.75">
      <c r="A17" s="106">
        <f>A16+1</f>
        <v>43348</v>
      </c>
      <c r="B17" s="130">
        <v>0.2916666666666667</v>
      </c>
      <c r="C17" s="107">
        <v>0.375</v>
      </c>
      <c r="D17" s="107">
        <v>0.5416666666666666</v>
      </c>
      <c r="E17" s="107">
        <v>0.5833333333333334</v>
      </c>
      <c r="F17" s="107">
        <v>0.7083333333333334</v>
      </c>
      <c r="G17" s="107"/>
      <c r="H17" s="107"/>
      <c r="I17" s="107"/>
      <c r="J17" s="107"/>
      <c r="K17" s="103">
        <f t="shared" si="0"/>
        <v>0</v>
      </c>
      <c r="L17" s="107">
        <f>IF(ISBLANK(C17),0,(MIN(D17,TIME(23,59,0))-MAX(C17,TIME(0,0,0))))+IF(ISBLANK(E17),0,(MIN(F17,TIME(23,59,0))-MAX(E17,TIME(0,0,0))))+IF(ISBLANK(G17),0,(MIN(H17,TIME(23,59,0))-(MIN(MAX(G17,TIME(0,0,0)),TIME(23,59,0)))))</f>
        <v>0.29166666666666663</v>
      </c>
      <c r="M17" s="108">
        <f t="shared" si="1"/>
        <v>0</v>
      </c>
      <c r="N17" s="109"/>
      <c r="O17" s="43"/>
    </row>
    <row r="18" spans="1:15" ht="12.75">
      <c r="A18" s="106">
        <f t="shared" si="2"/>
        <v>43349</v>
      </c>
      <c r="B18" s="130">
        <v>0.2916666666666667</v>
      </c>
      <c r="C18" s="107">
        <v>0.375</v>
      </c>
      <c r="D18" s="107">
        <v>0.5416666666666666</v>
      </c>
      <c r="E18" s="107">
        <v>0.5833333333333334</v>
      </c>
      <c r="F18" s="107">
        <v>0.7083333333333334</v>
      </c>
      <c r="G18" s="107"/>
      <c r="H18" s="107"/>
      <c r="I18" s="107"/>
      <c r="J18" s="107"/>
      <c r="K18" s="103">
        <f t="shared" si="0"/>
        <v>0</v>
      </c>
      <c r="L18" s="107">
        <f>IF(ISBLANK(C18),0,(MIN(D18,TIME(23,59,0))-MAX(C18,TIME(0,0,0))))+IF(ISBLANK(E18),0,(MIN(F18,TIME(23,59,0))-MAX(E18,TIME(0,0,0))))+IF(ISBLANK(G18),0,(MIN(H18,TIME(23,59,0))-(MIN(MAX(G18,TIME(0,0,0)),TIME(23,59,0)))))</f>
        <v>0.29166666666666663</v>
      </c>
      <c r="M18" s="108">
        <f t="shared" si="1"/>
        <v>0</v>
      </c>
      <c r="N18" s="109"/>
      <c r="O18" s="43"/>
    </row>
    <row r="19" spans="1:15" ht="12.75">
      <c r="A19" s="106">
        <f t="shared" si="2"/>
        <v>43350</v>
      </c>
      <c r="B19" s="130">
        <v>0.2916666666666667</v>
      </c>
      <c r="C19" s="107">
        <v>0.375</v>
      </c>
      <c r="D19" s="107">
        <v>0.5416666666666666</v>
      </c>
      <c r="E19" s="107">
        <v>0.5833333333333334</v>
      </c>
      <c r="F19" s="107">
        <v>0.7083333333333334</v>
      </c>
      <c r="G19" s="107"/>
      <c r="H19" s="107"/>
      <c r="I19" s="107"/>
      <c r="J19" s="107"/>
      <c r="K19" s="103">
        <f t="shared" si="0"/>
        <v>0</v>
      </c>
      <c r="L19" s="107">
        <f>IF(ISBLANK(C19),0,(MIN(D19,TIME(23,59,0))-MAX(C19,TIME(0,0,0))))+IF(ISBLANK(E19),0,(MIN(F19,TIME(23,59,0))-MAX(E19,TIME(0,0,0))))+IF(ISBLANK(G19),0,(MIN(H19,TIME(23,59,0))-(MIN(MAX(G19,TIME(0,0,0)),TIME(23,59,0)))))</f>
        <v>0.29166666666666663</v>
      </c>
      <c r="M19" s="108">
        <f t="shared" si="1"/>
        <v>0</v>
      </c>
      <c r="N19" s="109"/>
      <c r="O19" s="43"/>
    </row>
    <row r="20" spans="1:15" ht="12.75">
      <c r="A20" s="136">
        <f t="shared" si="2"/>
        <v>43351</v>
      </c>
      <c r="B20" s="131">
        <v>0.2916666666666667</v>
      </c>
      <c r="C20" s="112">
        <v>0.375</v>
      </c>
      <c r="D20" s="112">
        <v>0.5416666666666666</v>
      </c>
      <c r="E20" s="112">
        <v>0.5833333333333334</v>
      </c>
      <c r="F20" s="112">
        <v>0.7083333333333334</v>
      </c>
      <c r="G20" s="112"/>
      <c r="H20" s="112"/>
      <c r="I20" s="112"/>
      <c r="J20" s="112"/>
      <c r="K20" s="137">
        <f t="shared" si="0"/>
        <v>0</v>
      </c>
      <c r="L20" s="107">
        <f>IF(ISBLANK(C20),0,(MIN(D20,TIME(23,59,0))-MAX(C20,TIME(0,0,0))))+IF(ISBLANK(E20),0,(MIN(F20,TIME(23,59,0))-MAX(E20,TIME(0,0,0))))+IF(ISBLANK(G20),0,(MIN(H20,TIME(23,59,0))-(MIN(MAX(G20,TIME(0,0,0)),TIME(23,59,0)))))</f>
        <v>0.29166666666666663</v>
      </c>
      <c r="M20" s="138">
        <f t="shared" si="1"/>
        <v>0</v>
      </c>
      <c r="N20" s="114"/>
      <c r="O20" s="43"/>
    </row>
    <row r="21" spans="1:15" ht="12.75">
      <c r="A21" s="132">
        <f>A20+3</f>
        <v>43354</v>
      </c>
      <c r="B21" s="130">
        <v>0.2916666666666667</v>
      </c>
      <c r="C21" s="133">
        <v>0.375</v>
      </c>
      <c r="D21" s="133">
        <v>0.5416666666666666</v>
      </c>
      <c r="E21" s="133">
        <v>0.5833333333333334</v>
      </c>
      <c r="F21" s="133">
        <v>0.7083333333333334</v>
      </c>
      <c r="G21" s="133"/>
      <c r="H21" s="133"/>
      <c r="I21" s="133"/>
      <c r="J21" s="133"/>
      <c r="K21" s="133">
        <f t="shared" si="0"/>
        <v>0</v>
      </c>
      <c r="L21" s="107">
        <f>IF(ISBLANK(C21),0,(MIN(D21,TIME(23,59,0))-MAX(C21,TIME(0,0,0))))+IF(ISBLANK(E21),0,(MIN(F21,TIME(23,59,0))-MAX(E21,TIME(0,0,0))))+IF(ISBLANK(G21),0,(MIN(H21,TIME(23,59,0))-(MIN(MAX(G21,TIME(0,0,0)),TIME(23,59,0)))))</f>
        <v>0.29166666666666663</v>
      </c>
      <c r="M21" s="134">
        <f t="shared" si="1"/>
        <v>0</v>
      </c>
      <c r="N21" s="135"/>
      <c r="O21" s="43"/>
    </row>
    <row r="22" spans="1:15" ht="12.75">
      <c r="A22" s="106">
        <f>A21+1</f>
        <v>43355</v>
      </c>
      <c r="B22" s="130">
        <v>0.2916666666666667</v>
      </c>
      <c r="C22" s="107">
        <v>0.375</v>
      </c>
      <c r="D22" s="107">
        <v>0.5416666666666666</v>
      </c>
      <c r="E22" s="107">
        <v>0.5833333333333334</v>
      </c>
      <c r="F22" s="107">
        <v>0.7083333333333334</v>
      </c>
      <c r="G22" s="107"/>
      <c r="H22" s="107"/>
      <c r="I22" s="107"/>
      <c r="J22" s="107"/>
      <c r="K22" s="103">
        <f t="shared" si="0"/>
        <v>0</v>
      </c>
      <c r="L22" s="107">
        <f>IF(ISBLANK(C22),0,(MIN(D22,TIME(23,59,0))-MAX(C22,TIME(0,0,0))))+IF(ISBLANK(E22),0,(MIN(F22,TIME(23,59,0))-MAX(E22,TIME(0,0,0))))+IF(ISBLANK(G22),0,(MIN(H22,TIME(23,59,0))-(MIN(MAX(G22,TIME(0,0,0)),TIME(23,59,0)))))</f>
        <v>0.29166666666666663</v>
      </c>
      <c r="M22" s="108">
        <f t="shared" si="1"/>
        <v>0</v>
      </c>
      <c r="N22" s="109"/>
      <c r="O22" s="43"/>
    </row>
    <row r="23" spans="1:15" ht="12.75">
      <c r="A23" s="106">
        <f aca="true" t="shared" si="3" ref="A23:A30">A22+1</f>
        <v>43356</v>
      </c>
      <c r="B23" s="130">
        <v>0.2916666666666667</v>
      </c>
      <c r="C23" s="107">
        <v>0.375</v>
      </c>
      <c r="D23" s="107">
        <v>0.5416666666666666</v>
      </c>
      <c r="E23" s="107">
        <v>0.5833333333333334</v>
      </c>
      <c r="F23" s="107">
        <v>0.7083333333333334</v>
      </c>
      <c r="G23" s="107"/>
      <c r="H23" s="107"/>
      <c r="I23" s="107"/>
      <c r="J23" s="107"/>
      <c r="K23" s="103">
        <f t="shared" si="0"/>
        <v>0</v>
      </c>
      <c r="L23" s="107">
        <f>IF(ISBLANK(C23),0,(MIN(D23,TIME(23,59,0))-MAX(C23,TIME(0,0,0))))+IF(ISBLANK(E23),0,(MIN(F23,TIME(23,59,0))-MAX(E23,TIME(0,0,0))))+IF(ISBLANK(G23),0,(MIN(H23,TIME(23,59,0))-(MIN(MAX(G23,TIME(0,0,0)),TIME(23,59,0)))))</f>
        <v>0.29166666666666663</v>
      </c>
      <c r="M23" s="108">
        <f t="shared" si="1"/>
        <v>0</v>
      </c>
      <c r="N23" s="109"/>
      <c r="O23" s="43"/>
    </row>
    <row r="24" spans="1:15" ht="12.75">
      <c r="A24" s="106">
        <f t="shared" si="3"/>
        <v>43357</v>
      </c>
      <c r="B24" s="130">
        <v>0.2916666666666667</v>
      </c>
      <c r="C24" s="107">
        <v>0.375</v>
      </c>
      <c r="D24" s="107">
        <v>0.5416666666666666</v>
      </c>
      <c r="E24" s="107">
        <v>0.5833333333333334</v>
      </c>
      <c r="F24" s="107">
        <v>0.7083333333333334</v>
      </c>
      <c r="G24" s="107"/>
      <c r="H24" s="107"/>
      <c r="I24" s="107"/>
      <c r="J24" s="107"/>
      <c r="K24" s="103">
        <f t="shared" si="0"/>
        <v>0</v>
      </c>
      <c r="L24" s="107">
        <f>IF(ISBLANK(C24),0,(MIN(D24,TIME(23,59,0))-MAX(C24,TIME(0,0,0))))+IF(ISBLANK(E24),0,(MIN(F24,TIME(23,59,0))-MAX(E24,TIME(0,0,0))))+IF(ISBLANK(G24),0,(MIN(H24,TIME(23,59,0))-(MIN(MAX(G24,TIME(0,0,0)),TIME(23,59,0)))))</f>
        <v>0.29166666666666663</v>
      </c>
      <c r="M24" s="108">
        <f t="shared" si="1"/>
        <v>0</v>
      </c>
      <c r="N24" s="109"/>
      <c r="O24" s="43"/>
    </row>
    <row r="25" spans="1:15" ht="12.75">
      <c r="A25" s="136">
        <f t="shared" si="3"/>
        <v>43358</v>
      </c>
      <c r="B25" s="131">
        <v>0.2916666666666667</v>
      </c>
      <c r="C25" s="112">
        <v>0.375</v>
      </c>
      <c r="D25" s="112">
        <v>0.5416666666666666</v>
      </c>
      <c r="E25" s="112">
        <v>0.5833333333333334</v>
      </c>
      <c r="F25" s="112">
        <v>0.7083333333333334</v>
      </c>
      <c r="G25" s="112"/>
      <c r="H25" s="112"/>
      <c r="I25" s="139"/>
      <c r="J25" s="112"/>
      <c r="K25" s="137">
        <f t="shared" si="0"/>
        <v>0</v>
      </c>
      <c r="L25" s="107">
        <f>IF(ISBLANK(C25),0,(MIN(D25,TIME(23,59,0))-MAX(C25,TIME(0,0,0))))+IF(ISBLANK(E25),0,(MIN(F25,TIME(23,59,0))-MAX(E25,TIME(0,0,0))))+IF(ISBLANK(G25),0,(MIN(H25,TIME(23,59,0))-(MIN(MAX(G25,TIME(0,0,0)),TIME(23,59,0)))))</f>
        <v>0.29166666666666663</v>
      </c>
      <c r="M25" s="138">
        <f t="shared" si="1"/>
        <v>0</v>
      </c>
      <c r="N25" s="114"/>
      <c r="O25" s="43"/>
    </row>
    <row r="26" spans="1:15" ht="12.75">
      <c r="A26" s="132">
        <f>A25+3</f>
        <v>43361</v>
      </c>
      <c r="B26" s="130">
        <v>0.2916666666666667</v>
      </c>
      <c r="C26" s="133">
        <v>0.375</v>
      </c>
      <c r="D26" s="133">
        <v>0.5416666666666666</v>
      </c>
      <c r="E26" s="133">
        <v>0.5833333333333334</v>
      </c>
      <c r="F26" s="133">
        <v>0.7083333333333334</v>
      </c>
      <c r="G26" s="133"/>
      <c r="H26" s="133"/>
      <c r="I26" s="133"/>
      <c r="J26" s="133"/>
      <c r="K26" s="133">
        <f t="shared" si="0"/>
        <v>0</v>
      </c>
      <c r="L26" s="107">
        <f>IF(ISBLANK(C26),0,(MIN(D26,TIME(23,59,0))-MAX(C26,TIME(0,0,0))))+IF(ISBLANK(E26),0,(MIN(F26,TIME(23,59,0))-MAX(E26,TIME(0,0,0))))+IF(ISBLANK(G26),0,(MIN(H26,TIME(23,59,0))-(MIN(MAX(G26,TIME(0,0,0)),TIME(23,59,0)))))</f>
        <v>0.29166666666666663</v>
      </c>
      <c r="M26" s="134">
        <f t="shared" si="1"/>
        <v>0</v>
      </c>
      <c r="N26" s="135"/>
      <c r="O26" s="43"/>
    </row>
    <row r="27" spans="1:15" ht="12.75">
      <c r="A27" s="106">
        <f>A26+1</f>
        <v>43362</v>
      </c>
      <c r="B27" s="130">
        <v>0.2916666666666667</v>
      </c>
      <c r="C27" s="107">
        <v>0.375</v>
      </c>
      <c r="D27" s="107">
        <v>0.5416666666666666</v>
      </c>
      <c r="E27" s="107">
        <v>0.5833333333333334</v>
      </c>
      <c r="F27" s="107">
        <v>0.7083333333333334</v>
      </c>
      <c r="G27" s="107"/>
      <c r="H27" s="107"/>
      <c r="I27" s="107"/>
      <c r="J27" s="107"/>
      <c r="K27" s="103">
        <f t="shared" si="0"/>
        <v>0</v>
      </c>
      <c r="L27" s="107">
        <f>IF(ISBLANK(C27),0,(MIN(D27,TIME(23,59,0))-MAX(C27,TIME(0,0,0))))+IF(ISBLANK(E27),0,(MIN(F27,TIME(23,59,0))-MAX(E27,TIME(0,0,0))))+IF(ISBLANK(G27),0,(MIN(H27,TIME(23,59,0))-(MIN(MAX(G27,TIME(0,0,0)),TIME(23,59,0)))))</f>
        <v>0.29166666666666663</v>
      </c>
      <c r="M27" s="108">
        <f t="shared" si="1"/>
        <v>0</v>
      </c>
      <c r="N27" s="109"/>
      <c r="O27" s="43"/>
    </row>
    <row r="28" spans="1:15" ht="12.75">
      <c r="A28" s="106">
        <f t="shared" si="3"/>
        <v>43363</v>
      </c>
      <c r="B28" s="130">
        <v>0.2916666666666667</v>
      </c>
      <c r="C28" s="107">
        <v>0.375</v>
      </c>
      <c r="D28" s="107">
        <v>0.5416666666666666</v>
      </c>
      <c r="E28" s="107">
        <v>0.5833333333333334</v>
      </c>
      <c r="F28" s="107">
        <v>0.7083333333333334</v>
      </c>
      <c r="G28" s="107"/>
      <c r="H28" s="107"/>
      <c r="I28" s="107"/>
      <c r="J28" s="107"/>
      <c r="K28" s="103">
        <f t="shared" si="0"/>
        <v>0</v>
      </c>
      <c r="L28" s="107">
        <f>IF(ISBLANK(C28),0,(MIN(D28,TIME(23,59,0))-MAX(C28,TIME(0,0,0))))+IF(ISBLANK(E28),0,(MIN(F28,TIME(23,59,0))-MAX(E28,TIME(0,0,0))))+IF(ISBLANK(G28),0,(MIN(H28,TIME(23,59,0))-(MIN(MAX(G28,TIME(0,0,0)),TIME(23,59,0)))))</f>
        <v>0.29166666666666663</v>
      </c>
      <c r="M28" s="108">
        <f t="shared" si="1"/>
        <v>0</v>
      </c>
      <c r="N28" s="109"/>
      <c r="O28" s="43"/>
    </row>
    <row r="29" spans="1:15" ht="12.75">
      <c r="A29" s="106">
        <f t="shared" si="3"/>
        <v>43364</v>
      </c>
      <c r="B29" s="130">
        <v>0.2916666666666667</v>
      </c>
      <c r="C29" s="107">
        <v>0.375</v>
      </c>
      <c r="D29" s="107">
        <v>0.5416666666666666</v>
      </c>
      <c r="E29" s="107">
        <v>0.5833333333333334</v>
      </c>
      <c r="F29" s="107">
        <v>0.7083333333333334</v>
      </c>
      <c r="G29" s="107"/>
      <c r="H29" s="107"/>
      <c r="I29" s="107"/>
      <c r="J29" s="107"/>
      <c r="K29" s="103">
        <f t="shared" si="0"/>
        <v>0</v>
      </c>
      <c r="L29" s="107">
        <f>IF(ISBLANK(C29),0,(MIN(D29,TIME(23,59,0))-MAX(C29,TIME(0,0,0))))+IF(ISBLANK(E29),0,(MIN(F29,TIME(23,59,0))-MAX(E29,TIME(0,0,0))))+IF(ISBLANK(G29),0,(MIN(H29,TIME(23,59,0))-(MIN(MAX(G29,TIME(0,0,0)),TIME(23,59,0)))))</f>
        <v>0.29166666666666663</v>
      </c>
      <c r="M29" s="108">
        <f t="shared" si="1"/>
        <v>0</v>
      </c>
      <c r="N29" s="109"/>
      <c r="O29" s="60"/>
    </row>
    <row r="30" spans="1:15" ht="13.5" thickBot="1">
      <c r="A30" s="110">
        <f t="shared" si="3"/>
        <v>43365</v>
      </c>
      <c r="B30" s="131">
        <v>0.2916666666666667</v>
      </c>
      <c r="C30" s="111">
        <v>0.375</v>
      </c>
      <c r="D30" s="111">
        <v>0.5416666666666666</v>
      </c>
      <c r="E30" s="111">
        <v>0.5833333333333334</v>
      </c>
      <c r="F30" s="111">
        <v>0.7083333333333334</v>
      </c>
      <c r="G30" s="112"/>
      <c r="H30" s="112"/>
      <c r="I30" s="112"/>
      <c r="J30" s="112"/>
      <c r="K30" s="103">
        <f t="shared" si="0"/>
        <v>0</v>
      </c>
      <c r="L30" s="107">
        <f>IF(ISBLANK(C30),0,(MIN(D30,TIME(23,59,0))-MAX(C30,TIME(0,0,0))))+IF(ISBLANK(E30),0,(MIN(F30,TIME(23,59,0))-MAX(E30,TIME(0,0,0))))+IF(ISBLANK(G30),0,(MIN(H30,TIME(23,59,0))-(MIN(MAX(G30,TIME(0,0,0)),TIME(23,59,0)))))</f>
        <v>0.29166666666666663</v>
      </c>
      <c r="M30" s="113">
        <f t="shared" si="1"/>
        <v>0</v>
      </c>
      <c r="N30" s="114"/>
      <c r="O30" s="60" t="s">
        <v>21</v>
      </c>
    </row>
    <row r="31" spans="1:15" ht="14.2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9" t="s">
        <v>15</v>
      </c>
      <c r="M31" s="40">
        <f>MIN(14/24,M30)</f>
        <v>0</v>
      </c>
      <c r="N31" s="46">
        <f>N10-SUM(N11:N30)</f>
        <v>0</v>
      </c>
      <c r="O31" s="89" t="s">
        <v>27</v>
      </c>
    </row>
    <row r="32" spans="1:15" ht="13.5" thickTop="1">
      <c r="A32" s="33" t="s">
        <v>16</v>
      </c>
      <c r="B32" s="8"/>
      <c r="C32" s="8"/>
      <c r="D32" s="8"/>
      <c r="E32" s="8"/>
      <c r="F32" s="8"/>
      <c r="G32" s="8"/>
      <c r="H32" s="8"/>
      <c r="I32" s="25" t="s">
        <v>17</v>
      </c>
      <c r="J32" s="8"/>
      <c r="K32" s="8"/>
      <c r="L32" s="8"/>
      <c r="M32" s="63" t="s">
        <v>22</v>
      </c>
      <c r="N32"/>
      <c r="O32" s="11"/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2"/>
      <c r="N33" s="14"/>
      <c r="O33" s="13"/>
    </row>
    <row r="34" spans="1:15" ht="12.75">
      <c r="A34" s="115" t="s">
        <v>30</v>
      </c>
      <c r="B34" s="8"/>
      <c r="C34" s="8"/>
      <c r="D34" s="8"/>
      <c r="E34" s="8"/>
      <c r="F34" s="8"/>
      <c r="G34" s="8"/>
      <c r="H34" s="7"/>
      <c r="I34" s="25" t="s">
        <v>18</v>
      </c>
      <c r="J34" s="8"/>
      <c r="K34" s="8"/>
      <c r="L34" s="8"/>
      <c r="M34" s="25" t="s">
        <v>19</v>
      </c>
      <c r="N34"/>
      <c r="O34" s="11"/>
    </row>
    <row r="35" spans="1:15" ht="18.75" customHeight="1">
      <c r="A35" s="122" t="s">
        <v>31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.75">
      <c r="A38" s="27" t="s">
        <v>32</v>
      </c>
      <c r="B38" s="143">
        <f>'Period 1'!B38</f>
        <v>43126</v>
      </c>
      <c r="C38" s="143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cellIs" priority="6" dxfId="1" operator="equal" stopIfTrue="1">
      <formula>$B$38</formula>
    </cfRule>
  </conditionalFormatting>
  <conditionalFormatting sqref="A11:A30">
    <cfRule type="cellIs" priority="2" dxfId="25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 MACLEOD</dc:creator>
  <cp:keywords/>
  <dc:description/>
  <cp:lastModifiedBy>Elspeth Nicol</cp:lastModifiedBy>
  <cp:lastPrinted>2014-01-03T12:17:52Z</cp:lastPrinted>
  <dcterms:created xsi:type="dcterms:W3CDTF">1998-07-22T14:48:24Z</dcterms:created>
  <dcterms:modified xsi:type="dcterms:W3CDTF">2022-01-27T15:54:14Z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